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3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2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700" windowWidth="19320" windowHeight="7890"/>
  </bookViews>
  <sheets>
    <sheet name="return_time&amp;DDF" sheetId="3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3"/>
  <c r="J45" s="1"/>
  <c r="D46"/>
  <c r="K45" s="1"/>
  <c r="E46"/>
  <c r="L45" s="1"/>
  <c r="F46"/>
  <c r="M45" s="1"/>
  <c r="I45"/>
  <c r="B46"/>
  <c r="C51" l="1"/>
  <c r="C52"/>
  <c r="C53"/>
  <c r="C54"/>
  <c r="C55"/>
  <c r="C56"/>
  <c r="C50"/>
  <c r="O4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B45"/>
  <c r="C45"/>
  <c r="D45"/>
  <c r="E45"/>
  <c r="F45"/>
  <c r="B50"/>
  <c r="B51"/>
  <c r="B52"/>
  <c r="B53"/>
  <c r="B54"/>
  <c r="B55"/>
  <c r="B56"/>
  <c r="I46" l="1"/>
  <c r="K52" s="1"/>
  <c r="K53" s="1"/>
  <c r="K54" s="1"/>
  <c r="L46"/>
  <c r="N52" s="1"/>
  <c r="N53" s="1"/>
  <c r="N54" s="1"/>
  <c r="M46"/>
  <c r="O52" s="1"/>
  <c r="O53" s="1"/>
  <c r="O54" s="1"/>
  <c r="K46"/>
  <c r="M52" s="1"/>
  <c r="M53" s="1"/>
  <c r="M54" s="1"/>
  <c r="J46"/>
  <c r="L52" s="1"/>
  <c r="L53" s="1"/>
  <c r="L54" s="1"/>
  <c r="D51" l="1"/>
  <c r="D52"/>
  <c r="F50"/>
  <c r="D56"/>
  <c r="E55"/>
  <c r="D54"/>
  <c r="E53"/>
  <c r="D55"/>
  <c r="D50"/>
  <c r="G52"/>
  <c r="E51"/>
  <c r="G51"/>
  <c r="F56"/>
  <c r="H52"/>
  <c r="D53"/>
  <c r="F52"/>
  <c r="H51"/>
  <c r="E50"/>
  <c r="H56"/>
  <c r="E52"/>
  <c r="H54"/>
  <c r="G56"/>
  <c r="F55"/>
  <c r="G55"/>
  <c r="G54"/>
  <c r="G53"/>
  <c r="F54"/>
  <c r="F51"/>
  <c r="E56"/>
  <c r="F53"/>
  <c r="H55"/>
  <c r="E54"/>
  <c r="H50"/>
  <c r="G50"/>
  <c r="H53"/>
</calcChain>
</file>

<file path=xl/sharedStrings.xml><?xml version="1.0" encoding="utf-8"?>
<sst xmlns="http://schemas.openxmlformats.org/spreadsheetml/2006/main" count="43" uniqueCount="31">
  <si>
    <t>MAX 1h</t>
  </si>
  <si>
    <t>MAX 3h</t>
  </si>
  <si>
    <t>MAX 6h</t>
  </si>
  <si>
    <t>MAX 12h</t>
  </si>
  <si>
    <t>MAX 24h</t>
  </si>
  <si>
    <t>T</t>
  </si>
  <si>
    <t>Fx</t>
  </si>
  <si>
    <t>w</t>
  </si>
  <si>
    <t>from observed data</t>
  </si>
  <si>
    <t>xt24</t>
  </si>
  <si>
    <t>xt12</t>
  </si>
  <si>
    <t>xt06</t>
  </si>
  <si>
    <t>xt03</t>
  </si>
  <si>
    <t>xt01</t>
  </si>
  <si>
    <t>Wt</t>
  </si>
  <si>
    <t>u</t>
  </si>
  <si>
    <t>alpha</t>
  </si>
  <si>
    <t>mean</t>
  </si>
  <si>
    <t>24 h</t>
  </si>
  <si>
    <t>12 h</t>
  </si>
  <si>
    <t>6 h</t>
  </si>
  <si>
    <t>3 h</t>
  </si>
  <si>
    <t>1 h</t>
  </si>
  <si>
    <t>duration</t>
  </si>
  <si>
    <t>non-exceedance probability</t>
  </si>
  <si>
    <t>P(X&lt;xt)</t>
  </si>
  <si>
    <t>n</t>
  </si>
  <si>
    <t>m</t>
  </si>
  <si>
    <t>year</t>
  </si>
  <si>
    <t>Contra Doppio-Posina rain gauge - Annual maximum precipitation values for duration of 1,3,6,12 and 24 hours</t>
  </si>
  <si>
    <t>std dev</t>
  </si>
</sst>
</file>

<file path=xl/styles.xml><?xml version="1.0" encoding="utf-8"?>
<styleSheet xmlns="http://schemas.openxmlformats.org/spreadsheetml/2006/main">
  <numFmts count="3">
    <numFmt numFmtId="165" formatCode="0.0"/>
    <numFmt numFmtId="166" formatCode="0.000"/>
    <numFmt numFmtId="167" formatCode="0.000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 applyFont="1"/>
    <xf numFmtId="165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" fontId="2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0" xfId="1" applyFont="1" applyBorder="1"/>
    <xf numFmtId="0" fontId="1" fillId="0" borderId="0" xfId="1" applyFont="1" applyFill="1" applyBorder="1"/>
    <xf numFmtId="0" fontId="1" fillId="0" borderId="0" xfId="1" applyFont="1" applyBorder="1"/>
    <xf numFmtId="0" fontId="1" fillId="2" borderId="0" xfId="1" applyFont="1" applyFill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97691417605058"/>
          <c:y val="4.7904370043930194E-2"/>
          <c:w val="0.69424528923131923"/>
          <c:h val="0.6426859374673658"/>
        </c:manualLayout>
      </c:layout>
      <c:scatterChart>
        <c:scatterStyle val="lineMarker"/>
        <c:ser>
          <c:idx val="1"/>
          <c:order val="0"/>
          <c:tx>
            <c:v>T=2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5359203755444548"/>
                  <c:y val="1.811872985372850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'return_time&amp;DDF'!$D$50:$H$50</c:f>
              <c:numCache>
                <c:formatCode>0.0</c:formatCode>
                <c:ptCount val="5"/>
                <c:pt idx="0">
                  <c:v>26.432273865173244</c:v>
                </c:pt>
                <c:pt idx="1">
                  <c:v>44.290573498398608</c:v>
                </c:pt>
                <c:pt idx="2">
                  <c:v>69.948699785769975</c:v>
                </c:pt>
                <c:pt idx="3">
                  <c:v>103.59185034685012</c:v>
                </c:pt>
                <c:pt idx="4">
                  <c:v>144.843454563336</c:v>
                </c:pt>
              </c:numCache>
            </c:numRef>
          </c:yVal>
        </c:ser>
        <c:ser>
          <c:idx val="0"/>
          <c:order val="1"/>
          <c:tx>
            <c:v>T=10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6815605038617479"/>
                  <c:y val="1.27574371505948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'return_time&amp;DDF'!$D$52:$H$52</c:f>
              <c:numCache>
                <c:formatCode>0.0</c:formatCode>
                <c:ptCount val="5"/>
                <c:pt idx="0">
                  <c:v>41.411030440333491</c:v>
                </c:pt>
                <c:pt idx="1">
                  <c:v>68.223995395909228</c:v>
                </c:pt>
                <c:pt idx="2">
                  <c:v>110.89331726437582</c:v>
                </c:pt>
                <c:pt idx="3">
                  <c:v>165.41962715103747</c:v>
                </c:pt>
                <c:pt idx="4">
                  <c:v>234.11224264348652</c:v>
                </c:pt>
              </c:numCache>
            </c:numRef>
          </c:yVal>
        </c:ser>
        <c:ser>
          <c:idx val="2"/>
          <c:order val="2"/>
          <c:tx>
            <c:v>T=50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6815605038617479"/>
                  <c:y val="-1.03095998941776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'return_time&amp;DDF'!$D$54:$H$54</c:f>
              <c:numCache>
                <c:formatCode>0.0</c:formatCode>
                <c:ptCount val="5"/>
                <c:pt idx="0">
                  <c:v>54.542875894808986</c:v>
                </c:pt>
                <c:pt idx="1">
                  <c:v>89.206377743724829</c:v>
                </c:pt>
                <c:pt idx="2">
                  <c:v>146.78938021350723</c:v>
                </c:pt>
                <c:pt idx="3">
                  <c:v>219.62391344892779</c:v>
                </c:pt>
                <c:pt idx="4">
                  <c:v>312.37400777029717</c:v>
                </c:pt>
              </c:numCache>
            </c:numRef>
          </c:yVal>
        </c:ser>
        <c:ser>
          <c:idx val="3"/>
          <c:order val="3"/>
          <c:tx>
            <c:v>T=200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6576656412572092"/>
                  <c:y val="-3.7294290468333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'return_time&amp;DDF'!$D$56:$H$56</c:f>
              <c:numCache>
                <c:formatCode>0.0</c:formatCode>
                <c:ptCount val="5"/>
                <c:pt idx="0">
                  <c:v>65.625734287573124</c:v>
                </c:pt>
                <c:pt idx="1">
                  <c:v>106.91483868395164</c:v>
                </c:pt>
                <c:pt idx="2">
                  <c:v>177.0845115339406</c:v>
                </c:pt>
                <c:pt idx="3">
                  <c:v>265.37060087400903</c:v>
                </c:pt>
                <c:pt idx="4">
                  <c:v>378.42443940803787</c:v>
                </c:pt>
              </c:numCache>
            </c:numRef>
          </c:yVal>
        </c:ser>
        <c:dLbls/>
        <c:axId val="103996800"/>
        <c:axId val="103756928"/>
      </c:scatterChart>
      <c:valAx>
        <c:axId val="103996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duration (hr)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56928"/>
        <c:crosses val="autoZero"/>
        <c:crossBetween val="midCat"/>
      </c:valAx>
      <c:valAx>
        <c:axId val="10375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96800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97691417605058"/>
          <c:y val="4.7904370043930194E-2"/>
          <c:w val="0.65362402280360132"/>
          <c:h val="0.6426859374673658"/>
        </c:manualLayout>
      </c:layout>
      <c:scatterChart>
        <c:scatterStyle val="lineMarker"/>
        <c:ser>
          <c:idx val="1"/>
          <c:order val="0"/>
          <c:tx>
            <c:v>T=2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5359203755444548"/>
                  <c:y val="1.811872985372850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'return_time&amp;DDF'!$D$50:$H$50</c:f>
              <c:numCache>
                <c:formatCode>0.0</c:formatCode>
                <c:ptCount val="5"/>
                <c:pt idx="0">
                  <c:v>26.432273865173244</c:v>
                </c:pt>
                <c:pt idx="1">
                  <c:v>44.290573498398608</c:v>
                </c:pt>
                <c:pt idx="2">
                  <c:v>69.948699785769975</c:v>
                </c:pt>
                <c:pt idx="3">
                  <c:v>103.59185034685012</c:v>
                </c:pt>
                <c:pt idx="4">
                  <c:v>144.843454563336</c:v>
                </c:pt>
              </c:numCache>
            </c:numRef>
          </c:yVal>
        </c:ser>
        <c:ser>
          <c:idx val="0"/>
          <c:order val="1"/>
          <c:tx>
            <c:v>T=10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6815605038617479"/>
                  <c:y val="1.27574371505948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'return_time&amp;DDF'!$D$52:$H$52</c:f>
              <c:numCache>
                <c:formatCode>0.0</c:formatCode>
                <c:ptCount val="5"/>
                <c:pt idx="0">
                  <c:v>41.411030440333491</c:v>
                </c:pt>
                <c:pt idx="1">
                  <c:v>68.223995395909228</c:v>
                </c:pt>
                <c:pt idx="2">
                  <c:v>110.89331726437582</c:v>
                </c:pt>
                <c:pt idx="3">
                  <c:v>165.41962715103747</c:v>
                </c:pt>
                <c:pt idx="4">
                  <c:v>234.11224264348652</c:v>
                </c:pt>
              </c:numCache>
            </c:numRef>
          </c:yVal>
        </c:ser>
        <c:ser>
          <c:idx val="2"/>
          <c:order val="2"/>
          <c:tx>
            <c:v>T=50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6815605038617479"/>
                  <c:y val="-1.03095998941776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'return_time&amp;DDF'!$D$54:$H$54</c:f>
              <c:numCache>
                <c:formatCode>0.0</c:formatCode>
                <c:ptCount val="5"/>
                <c:pt idx="0">
                  <c:v>54.542875894808986</c:v>
                </c:pt>
                <c:pt idx="1">
                  <c:v>89.206377743724829</c:v>
                </c:pt>
                <c:pt idx="2">
                  <c:v>146.78938021350723</c:v>
                </c:pt>
                <c:pt idx="3">
                  <c:v>219.62391344892779</c:v>
                </c:pt>
                <c:pt idx="4">
                  <c:v>312.37400777029717</c:v>
                </c:pt>
              </c:numCache>
            </c:numRef>
          </c:yVal>
        </c:ser>
        <c:ser>
          <c:idx val="3"/>
          <c:order val="3"/>
          <c:tx>
            <c:v>T=200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wer"/>
            <c:dispEq val="1"/>
            <c:trendlineLbl>
              <c:layout>
                <c:manualLayout>
                  <c:x val="0.26576656412572092"/>
                  <c:y val="-3.7294290468333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'return_time&amp;DDF'!$I$44:$M$44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'return_time&amp;DDF'!$D$56:$H$56</c:f>
              <c:numCache>
                <c:formatCode>0.0</c:formatCode>
                <c:ptCount val="5"/>
                <c:pt idx="0">
                  <c:v>65.625734287573124</c:v>
                </c:pt>
                <c:pt idx="1">
                  <c:v>106.91483868395164</c:v>
                </c:pt>
                <c:pt idx="2">
                  <c:v>177.0845115339406</c:v>
                </c:pt>
                <c:pt idx="3">
                  <c:v>265.37060087400903</c:v>
                </c:pt>
                <c:pt idx="4">
                  <c:v>378.42443940803787</c:v>
                </c:pt>
              </c:numCache>
            </c:numRef>
          </c:yVal>
        </c:ser>
        <c:dLbls/>
        <c:axId val="104748544"/>
        <c:axId val="104750464"/>
      </c:scatterChart>
      <c:valAx>
        <c:axId val="104748544"/>
        <c:scaling>
          <c:logBase val="10"/>
          <c:orientation val="minMax"/>
          <c:max val="3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duration (hr)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50464"/>
        <c:crosses val="autoZero"/>
        <c:crossBetween val="midCat"/>
      </c:valAx>
      <c:valAx>
        <c:axId val="104750464"/>
        <c:scaling>
          <c:logBase val="10"/>
          <c:orientation val="minMax"/>
          <c:min val="1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4854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1"/>
          <c:order val="0"/>
          <c:tx>
            <c:strRef>
              <c:f>'return_time&amp;DDF'!$I$3</c:f>
              <c:strCache>
                <c:ptCount val="1"/>
                <c:pt idx="0">
                  <c:v>1 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'return_time&amp;DDF'!$I$4:$I$37</c:f>
              <c:numCache>
                <c:formatCode>General</c:formatCode>
                <c:ptCount val="34"/>
                <c:pt idx="0">
                  <c:v>6.6</c:v>
                </c:pt>
                <c:pt idx="1">
                  <c:v>15</c:v>
                </c:pt>
                <c:pt idx="2">
                  <c:v>16.8</c:v>
                </c:pt>
                <c:pt idx="3">
                  <c:v>18.8</c:v>
                </c:pt>
                <c:pt idx="4">
                  <c:v>19.8</c:v>
                </c:pt>
                <c:pt idx="5">
                  <c:v>20</c:v>
                </c:pt>
                <c:pt idx="6">
                  <c:v>20.2</c:v>
                </c:pt>
                <c:pt idx="7">
                  <c:v>21</c:v>
                </c:pt>
                <c:pt idx="8">
                  <c:v>21.2</c:v>
                </c:pt>
                <c:pt idx="9">
                  <c:v>22</c:v>
                </c:pt>
                <c:pt idx="10">
                  <c:v>22</c:v>
                </c:pt>
                <c:pt idx="11">
                  <c:v>22.2</c:v>
                </c:pt>
                <c:pt idx="12">
                  <c:v>23.6</c:v>
                </c:pt>
                <c:pt idx="13">
                  <c:v>24</c:v>
                </c:pt>
                <c:pt idx="14">
                  <c:v>25.6</c:v>
                </c:pt>
                <c:pt idx="15">
                  <c:v>25.6</c:v>
                </c:pt>
                <c:pt idx="16">
                  <c:v>26</c:v>
                </c:pt>
                <c:pt idx="17">
                  <c:v>27</c:v>
                </c:pt>
                <c:pt idx="18">
                  <c:v>27.6</c:v>
                </c:pt>
                <c:pt idx="19">
                  <c:v>28</c:v>
                </c:pt>
                <c:pt idx="20">
                  <c:v>29.4</c:v>
                </c:pt>
                <c:pt idx="21">
                  <c:v>30</c:v>
                </c:pt>
                <c:pt idx="22">
                  <c:v>31</c:v>
                </c:pt>
                <c:pt idx="23">
                  <c:v>31.8</c:v>
                </c:pt>
                <c:pt idx="24">
                  <c:v>32.200000000000003</c:v>
                </c:pt>
                <c:pt idx="25">
                  <c:v>33.6</c:v>
                </c:pt>
                <c:pt idx="26">
                  <c:v>34.200000000000003</c:v>
                </c:pt>
                <c:pt idx="27">
                  <c:v>35.799999999999997</c:v>
                </c:pt>
                <c:pt idx="28">
                  <c:v>36.6</c:v>
                </c:pt>
                <c:pt idx="29">
                  <c:v>37</c:v>
                </c:pt>
                <c:pt idx="30">
                  <c:v>40</c:v>
                </c:pt>
                <c:pt idx="31">
                  <c:v>44.8</c:v>
                </c:pt>
                <c:pt idx="32">
                  <c:v>45</c:v>
                </c:pt>
                <c:pt idx="33">
                  <c:v>61.2</c:v>
                </c:pt>
              </c:numCache>
            </c:numRef>
          </c:xVal>
          <c:yVal>
            <c:numRef>
              <c:f>'return_time&amp;DDF'!$O$4:$O$37</c:f>
              <c:numCache>
                <c:formatCode>0.000</c:formatCode>
                <c:ptCount val="34"/>
                <c:pt idx="0">
                  <c:v>2.8571428571428571E-2</c:v>
                </c:pt>
                <c:pt idx="1">
                  <c:v>5.7142857142857141E-2</c:v>
                </c:pt>
                <c:pt idx="2">
                  <c:v>8.5714285714285715E-2</c:v>
                </c:pt>
                <c:pt idx="3">
                  <c:v>0.11428571428571428</c:v>
                </c:pt>
                <c:pt idx="4">
                  <c:v>0.14285714285714285</c:v>
                </c:pt>
                <c:pt idx="5">
                  <c:v>0.17142857142857143</c:v>
                </c:pt>
                <c:pt idx="6">
                  <c:v>0.2</c:v>
                </c:pt>
                <c:pt idx="7">
                  <c:v>0.22857142857142856</c:v>
                </c:pt>
                <c:pt idx="8">
                  <c:v>0.25714285714285712</c:v>
                </c:pt>
                <c:pt idx="9">
                  <c:v>0.2857142857142857</c:v>
                </c:pt>
                <c:pt idx="10">
                  <c:v>0.31428571428571428</c:v>
                </c:pt>
                <c:pt idx="11">
                  <c:v>0.34285714285714286</c:v>
                </c:pt>
                <c:pt idx="12">
                  <c:v>0.37142857142857144</c:v>
                </c:pt>
                <c:pt idx="13">
                  <c:v>0.4</c:v>
                </c:pt>
                <c:pt idx="14">
                  <c:v>0.42857142857142855</c:v>
                </c:pt>
                <c:pt idx="15">
                  <c:v>0.45714285714285713</c:v>
                </c:pt>
                <c:pt idx="16">
                  <c:v>0.48571428571428571</c:v>
                </c:pt>
                <c:pt idx="17">
                  <c:v>0.51428571428571423</c:v>
                </c:pt>
                <c:pt idx="18">
                  <c:v>0.54285714285714282</c:v>
                </c:pt>
                <c:pt idx="19">
                  <c:v>0.5714285714285714</c:v>
                </c:pt>
                <c:pt idx="20">
                  <c:v>0.6</c:v>
                </c:pt>
                <c:pt idx="21">
                  <c:v>0.62857142857142856</c:v>
                </c:pt>
                <c:pt idx="22">
                  <c:v>0.65714285714285714</c:v>
                </c:pt>
                <c:pt idx="23">
                  <c:v>0.68571428571428572</c:v>
                </c:pt>
                <c:pt idx="24">
                  <c:v>0.7142857142857143</c:v>
                </c:pt>
                <c:pt idx="25">
                  <c:v>0.74285714285714288</c:v>
                </c:pt>
                <c:pt idx="26">
                  <c:v>0.77142857142857146</c:v>
                </c:pt>
                <c:pt idx="27">
                  <c:v>0.8</c:v>
                </c:pt>
                <c:pt idx="28">
                  <c:v>0.82857142857142863</c:v>
                </c:pt>
                <c:pt idx="29">
                  <c:v>0.8571428571428571</c:v>
                </c:pt>
                <c:pt idx="30">
                  <c:v>0.88571428571428568</c:v>
                </c:pt>
                <c:pt idx="31">
                  <c:v>0.91428571428571426</c:v>
                </c:pt>
                <c:pt idx="32">
                  <c:v>0.94285714285714284</c:v>
                </c:pt>
                <c:pt idx="33">
                  <c:v>0.97142857142857142</c:v>
                </c:pt>
              </c:numCache>
            </c:numRef>
          </c:yVal>
        </c:ser>
        <c:ser>
          <c:idx val="0"/>
          <c:order val="1"/>
          <c:tx>
            <c:strRef>
              <c:f>'return_time&amp;DDF'!$J$3</c:f>
              <c:strCache>
                <c:ptCount val="1"/>
                <c:pt idx="0">
                  <c:v>3 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'return_time&amp;DDF'!$J$4:$J$37</c:f>
              <c:numCache>
                <c:formatCode>General</c:formatCode>
                <c:ptCount val="34"/>
                <c:pt idx="0">
                  <c:v>16</c:v>
                </c:pt>
                <c:pt idx="1">
                  <c:v>20.6</c:v>
                </c:pt>
                <c:pt idx="2">
                  <c:v>26</c:v>
                </c:pt>
                <c:pt idx="3">
                  <c:v>32</c:v>
                </c:pt>
                <c:pt idx="4">
                  <c:v>32</c:v>
                </c:pt>
                <c:pt idx="5">
                  <c:v>32.4</c:v>
                </c:pt>
                <c:pt idx="6">
                  <c:v>32.799999999999997</c:v>
                </c:pt>
                <c:pt idx="7">
                  <c:v>34</c:v>
                </c:pt>
                <c:pt idx="8">
                  <c:v>35</c:v>
                </c:pt>
                <c:pt idx="9">
                  <c:v>37.200000000000003</c:v>
                </c:pt>
                <c:pt idx="10">
                  <c:v>38</c:v>
                </c:pt>
                <c:pt idx="11">
                  <c:v>38.200000000000003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46.8</c:v>
                </c:pt>
                <c:pt idx="19">
                  <c:v>47.6</c:v>
                </c:pt>
                <c:pt idx="20">
                  <c:v>49</c:v>
                </c:pt>
                <c:pt idx="21">
                  <c:v>50</c:v>
                </c:pt>
                <c:pt idx="22">
                  <c:v>52.8</c:v>
                </c:pt>
                <c:pt idx="23">
                  <c:v>55</c:v>
                </c:pt>
                <c:pt idx="24">
                  <c:v>55.8</c:v>
                </c:pt>
                <c:pt idx="25">
                  <c:v>56</c:v>
                </c:pt>
                <c:pt idx="26">
                  <c:v>57</c:v>
                </c:pt>
                <c:pt idx="27">
                  <c:v>58.4</c:v>
                </c:pt>
                <c:pt idx="28">
                  <c:v>63.2</c:v>
                </c:pt>
                <c:pt idx="29">
                  <c:v>64</c:v>
                </c:pt>
                <c:pt idx="30">
                  <c:v>66.400000000000006</c:v>
                </c:pt>
                <c:pt idx="31">
                  <c:v>67.2</c:v>
                </c:pt>
                <c:pt idx="32">
                  <c:v>75.599999999999994</c:v>
                </c:pt>
                <c:pt idx="33">
                  <c:v>96.8</c:v>
                </c:pt>
              </c:numCache>
            </c:numRef>
          </c:xVal>
          <c:yVal>
            <c:numRef>
              <c:f>'return_time&amp;DDF'!$O$4:$O$37</c:f>
              <c:numCache>
                <c:formatCode>0.000</c:formatCode>
                <c:ptCount val="34"/>
                <c:pt idx="0">
                  <c:v>2.8571428571428571E-2</c:v>
                </c:pt>
                <c:pt idx="1">
                  <c:v>5.7142857142857141E-2</c:v>
                </c:pt>
                <c:pt idx="2">
                  <c:v>8.5714285714285715E-2</c:v>
                </c:pt>
                <c:pt idx="3">
                  <c:v>0.11428571428571428</c:v>
                </c:pt>
                <c:pt idx="4">
                  <c:v>0.14285714285714285</c:v>
                </c:pt>
                <c:pt idx="5">
                  <c:v>0.17142857142857143</c:v>
                </c:pt>
                <c:pt idx="6">
                  <c:v>0.2</c:v>
                </c:pt>
                <c:pt idx="7">
                  <c:v>0.22857142857142856</c:v>
                </c:pt>
                <c:pt idx="8">
                  <c:v>0.25714285714285712</c:v>
                </c:pt>
                <c:pt idx="9">
                  <c:v>0.2857142857142857</c:v>
                </c:pt>
                <c:pt idx="10">
                  <c:v>0.31428571428571428</c:v>
                </c:pt>
                <c:pt idx="11">
                  <c:v>0.34285714285714286</c:v>
                </c:pt>
                <c:pt idx="12">
                  <c:v>0.37142857142857144</c:v>
                </c:pt>
                <c:pt idx="13">
                  <c:v>0.4</c:v>
                </c:pt>
                <c:pt idx="14">
                  <c:v>0.42857142857142855</c:v>
                </c:pt>
                <c:pt idx="15">
                  <c:v>0.45714285714285713</c:v>
                </c:pt>
                <c:pt idx="16">
                  <c:v>0.48571428571428571</c:v>
                </c:pt>
                <c:pt idx="17">
                  <c:v>0.51428571428571423</c:v>
                </c:pt>
                <c:pt idx="18">
                  <c:v>0.54285714285714282</c:v>
                </c:pt>
                <c:pt idx="19">
                  <c:v>0.5714285714285714</c:v>
                </c:pt>
                <c:pt idx="20">
                  <c:v>0.6</c:v>
                </c:pt>
                <c:pt idx="21">
                  <c:v>0.62857142857142856</c:v>
                </c:pt>
                <c:pt idx="22">
                  <c:v>0.65714285714285714</c:v>
                </c:pt>
                <c:pt idx="23">
                  <c:v>0.68571428571428572</c:v>
                </c:pt>
                <c:pt idx="24">
                  <c:v>0.7142857142857143</c:v>
                </c:pt>
                <c:pt idx="25">
                  <c:v>0.74285714285714288</c:v>
                </c:pt>
                <c:pt idx="26">
                  <c:v>0.77142857142857146</c:v>
                </c:pt>
                <c:pt idx="27">
                  <c:v>0.8</c:v>
                </c:pt>
                <c:pt idx="28">
                  <c:v>0.82857142857142863</c:v>
                </c:pt>
                <c:pt idx="29">
                  <c:v>0.8571428571428571</c:v>
                </c:pt>
                <c:pt idx="30">
                  <c:v>0.88571428571428568</c:v>
                </c:pt>
                <c:pt idx="31">
                  <c:v>0.91428571428571426</c:v>
                </c:pt>
                <c:pt idx="32">
                  <c:v>0.94285714285714284</c:v>
                </c:pt>
                <c:pt idx="33">
                  <c:v>0.97142857142857142</c:v>
                </c:pt>
              </c:numCache>
            </c:numRef>
          </c:yVal>
        </c:ser>
        <c:ser>
          <c:idx val="2"/>
          <c:order val="2"/>
          <c:tx>
            <c:strRef>
              <c:f>'return_time&amp;DDF'!$K$3</c:f>
              <c:strCache>
                <c:ptCount val="1"/>
                <c:pt idx="0">
                  <c:v>6 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'return_time&amp;DDF'!$K$4:$K$37</c:f>
              <c:numCache>
                <c:formatCode>General</c:formatCode>
                <c:ptCount val="34"/>
                <c:pt idx="0">
                  <c:v>26</c:v>
                </c:pt>
                <c:pt idx="1">
                  <c:v>27</c:v>
                </c:pt>
                <c:pt idx="2">
                  <c:v>40</c:v>
                </c:pt>
                <c:pt idx="3">
                  <c:v>42.4</c:v>
                </c:pt>
                <c:pt idx="4">
                  <c:v>46</c:v>
                </c:pt>
                <c:pt idx="5">
                  <c:v>47.6</c:v>
                </c:pt>
                <c:pt idx="6">
                  <c:v>48</c:v>
                </c:pt>
                <c:pt idx="7">
                  <c:v>50.8</c:v>
                </c:pt>
                <c:pt idx="8">
                  <c:v>55.8</c:v>
                </c:pt>
                <c:pt idx="9">
                  <c:v>58.8</c:v>
                </c:pt>
                <c:pt idx="10">
                  <c:v>59.6</c:v>
                </c:pt>
                <c:pt idx="11">
                  <c:v>60</c:v>
                </c:pt>
                <c:pt idx="12">
                  <c:v>65.599999999999994</c:v>
                </c:pt>
                <c:pt idx="13">
                  <c:v>66</c:v>
                </c:pt>
                <c:pt idx="14">
                  <c:v>66.599999999999994</c:v>
                </c:pt>
                <c:pt idx="15">
                  <c:v>68.2</c:v>
                </c:pt>
                <c:pt idx="16">
                  <c:v>70</c:v>
                </c:pt>
                <c:pt idx="17">
                  <c:v>72</c:v>
                </c:pt>
                <c:pt idx="18">
                  <c:v>78.8</c:v>
                </c:pt>
                <c:pt idx="19">
                  <c:v>79.2</c:v>
                </c:pt>
                <c:pt idx="20">
                  <c:v>80</c:v>
                </c:pt>
                <c:pt idx="21">
                  <c:v>80</c:v>
                </c:pt>
                <c:pt idx="22">
                  <c:v>82.8</c:v>
                </c:pt>
                <c:pt idx="23">
                  <c:v>87</c:v>
                </c:pt>
                <c:pt idx="24">
                  <c:v>88</c:v>
                </c:pt>
                <c:pt idx="25">
                  <c:v>92.6</c:v>
                </c:pt>
                <c:pt idx="26">
                  <c:v>93</c:v>
                </c:pt>
                <c:pt idx="27">
                  <c:v>95</c:v>
                </c:pt>
                <c:pt idx="28">
                  <c:v>97</c:v>
                </c:pt>
                <c:pt idx="29">
                  <c:v>108.8</c:v>
                </c:pt>
                <c:pt idx="30">
                  <c:v>108.8</c:v>
                </c:pt>
                <c:pt idx="31">
                  <c:v>112</c:v>
                </c:pt>
                <c:pt idx="32">
                  <c:v>130</c:v>
                </c:pt>
                <c:pt idx="33">
                  <c:v>150.4</c:v>
                </c:pt>
              </c:numCache>
            </c:numRef>
          </c:xVal>
          <c:yVal>
            <c:numRef>
              <c:f>'return_time&amp;DDF'!$O$4:$O$37</c:f>
              <c:numCache>
                <c:formatCode>0.000</c:formatCode>
                <c:ptCount val="34"/>
                <c:pt idx="0">
                  <c:v>2.8571428571428571E-2</c:v>
                </c:pt>
                <c:pt idx="1">
                  <c:v>5.7142857142857141E-2</c:v>
                </c:pt>
                <c:pt idx="2">
                  <c:v>8.5714285714285715E-2</c:v>
                </c:pt>
                <c:pt idx="3">
                  <c:v>0.11428571428571428</c:v>
                </c:pt>
                <c:pt idx="4">
                  <c:v>0.14285714285714285</c:v>
                </c:pt>
                <c:pt idx="5">
                  <c:v>0.17142857142857143</c:v>
                </c:pt>
                <c:pt idx="6">
                  <c:v>0.2</c:v>
                </c:pt>
                <c:pt idx="7">
                  <c:v>0.22857142857142856</c:v>
                </c:pt>
                <c:pt idx="8">
                  <c:v>0.25714285714285712</c:v>
                </c:pt>
                <c:pt idx="9">
                  <c:v>0.2857142857142857</c:v>
                </c:pt>
                <c:pt idx="10">
                  <c:v>0.31428571428571428</c:v>
                </c:pt>
                <c:pt idx="11">
                  <c:v>0.34285714285714286</c:v>
                </c:pt>
                <c:pt idx="12">
                  <c:v>0.37142857142857144</c:v>
                </c:pt>
                <c:pt idx="13">
                  <c:v>0.4</c:v>
                </c:pt>
                <c:pt idx="14">
                  <c:v>0.42857142857142855</c:v>
                </c:pt>
                <c:pt idx="15">
                  <c:v>0.45714285714285713</c:v>
                </c:pt>
                <c:pt idx="16">
                  <c:v>0.48571428571428571</c:v>
                </c:pt>
                <c:pt idx="17">
                  <c:v>0.51428571428571423</c:v>
                </c:pt>
                <c:pt idx="18">
                  <c:v>0.54285714285714282</c:v>
                </c:pt>
                <c:pt idx="19">
                  <c:v>0.5714285714285714</c:v>
                </c:pt>
                <c:pt idx="20">
                  <c:v>0.6</c:v>
                </c:pt>
                <c:pt idx="21">
                  <c:v>0.62857142857142856</c:v>
                </c:pt>
                <c:pt idx="22">
                  <c:v>0.65714285714285714</c:v>
                </c:pt>
                <c:pt idx="23">
                  <c:v>0.68571428571428572</c:v>
                </c:pt>
                <c:pt idx="24">
                  <c:v>0.7142857142857143</c:v>
                </c:pt>
                <c:pt idx="25">
                  <c:v>0.74285714285714288</c:v>
                </c:pt>
                <c:pt idx="26">
                  <c:v>0.77142857142857146</c:v>
                </c:pt>
                <c:pt idx="27">
                  <c:v>0.8</c:v>
                </c:pt>
                <c:pt idx="28">
                  <c:v>0.82857142857142863</c:v>
                </c:pt>
                <c:pt idx="29">
                  <c:v>0.8571428571428571</c:v>
                </c:pt>
                <c:pt idx="30">
                  <c:v>0.88571428571428568</c:v>
                </c:pt>
                <c:pt idx="31">
                  <c:v>0.91428571428571426</c:v>
                </c:pt>
                <c:pt idx="32">
                  <c:v>0.94285714285714284</c:v>
                </c:pt>
                <c:pt idx="33">
                  <c:v>0.97142857142857142</c:v>
                </c:pt>
              </c:numCache>
            </c:numRef>
          </c:yVal>
        </c:ser>
        <c:ser>
          <c:idx val="3"/>
          <c:order val="3"/>
          <c:tx>
            <c:strRef>
              <c:f>'return_time&amp;DDF'!$L$3</c:f>
              <c:strCache>
                <c:ptCount val="1"/>
                <c:pt idx="0">
                  <c:v>12 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'return_time&amp;DDF'!$L$4:$L$37</c:f>
              <c:numCache>
                <c:formatCode>General</c:formatCode>
                <c:ptCount val="34"/>
                <c:pt idx="0">
                  <c:v>39.4</c:v>
                </c:pt>
                <c:pt idx="1">
                  <c:v>40.6</c:v>
                </c:pt>
                <c:pt idx="2">
                  <c:v>56</c:v>
                </c:pt>
                <c:pt idx="3">
                  <c:v>70</c:v>
                </c:pt>
                <c:pt idx="4">
                  <c:v>75</c:v>
                </c:pt>
                <c:pt idx="5">
                  <c:v>75.2</c:v>
                </c:pt>
                <c:pt idx="6">
                  <c:v>75.8</c:v>
                </c:pt>
                <c:pt idx="7">
                  <c:v>75.8</c:v>
                </c:pt>
                <c:pt idx="8">
                  <c:v>76.400000000000006</c:v>
                </c:pt>
                <c:pt idx="9">
                  <c:v>78</c:v>
                </c:pt>
                <c:pt idx="10">
                  <c:v>78.400000000000006</c:v>
                </c:pt>
                <c:pt idx="11">
                  <c:v>83.6</c:v>
                </c:pt>
                <c:pt idx="12">
                  <c:v>84.4</c:v>
                </c:pt>
                <c:pt idx="13">
                  <c:v>88</c:v>
                </c:pt>
                <c:pt idx="14">
                  <c:v>91</c:v>
                </c:pt>
                <c:pt idx="15">
                  <c:v>91.2</c:v>
                </c:pt>
                <c:pt idx="16">
                  <c:v>92</c:v>
                </c:pt>
                <c:pt idx="17">
                  <c:v>111</c:v>
                </c:pt>
                <c:pt idx="18">
                  <c:v>124</c:v>
                </c:pt>
                <c:pt idx="19">
                  <c:v>125</c:v>
                </c:pt>
                <c:pt idx="20">
                  <c:v>127</c:v>
                </c:pt>
                <c:pt idx="21">
                  <c:v>129.6</c:v>
                </c:pt>
                <c:pt idx="22">
                  <c:v>133</c:v>
                </c:pt>
                <c:pt idx="23">
                  <c:v>133.80000000000001</c:v>
                </c:pt>
                <c:pt idx="24">
                  <c:v>137</c:v>
                </c:pt>
                <c:pt idx="25">
                  <c:v>140.80000000000001</c:v>
                </c:pt>
                <c:pt idx="26">
                  <c:v>143.6</c:v>
                </c:pt>
                <c:pt idx="27">
                  <c:v>144</c:v>
                </c:pt>
                <c:pt idx="28">
                  <c:v>145</c:v>
                </c:pt>
                <c:pt idx="29">
                  <c:v>154.19999999999999</c:v>
                </c:pt>
                <c:pt idx="30">
                  <c:v>157</c:v>
                </c:pt>
                <c:pt idx="31">
                  <c:v>171</c:v>
                </c:pt>
                <c:pt idx="32">
                  <c:v>202.8</c:v>
                </c:pt>
                <c:pt idx="33">
                  <c:v>207.4</c:v>
                </c:pt>
              </c:numCache>
            </c:numRef>
          </c:xVal>
          <c:yVal>
            <c:numRef>
              <c:f>'return_time&amp;DDF'!$O$4:$O$37</c:f>
              <c:numCache>
                <c:formatCode>0.000</c:formatCode>
                <c:ptCount val="34"/>
                <c:pt idx="0">
                  <c:v>2.8571428571428571E-2</c:v>
                </c:pt>
                <c:pt idx="1">
                  <c:v>5.7142857142857141E-2</c:v>
                </c:pt>
                <c:pt idx="2">
                  <c:v>8.5714285714285715E-2</c:v>
                </c:pt>
                <c:pt idx="3">
                  <c:v>0.11428571428571428</c:v>
                </c:pt>
                <c:pt idx="4">
                  <c:v>0.14285714285714285</c:v>
                </c:pt>
                <c:pt idx="5">
                  <c:v>0.17142857142857143</c:v>
                </c:pt>
                <c:pt idx="6">
                  <c:v>0.2</c:v>
                </c:pt>
                <c:pt idx="7">
                  <c:v>0.22857142857142856</c:v>
                </c:pt>
                <c:pt idx="8">
                  <c:v>0.25714285714285712</c:v>
                </c:pt>
                <c:pt idx="9">
                  <c:v>0.2857142857142857</c:v>
                </c:pt>
                <c:pt idx="10">
                  <c:v>0.31428571428571428</c:v>
                </c:pt>
                <c:pt idx="11">
                  <c:v>0.34285714285714286</c:v>
                </c:pt>
                <c:pt idx="12">
                  <c:v>0.37142857142857144</c:v>
                </c:pt>
                <c:pt idx="13">
                  <c:v>0.4</c:v>
                </c:pt>
                <c:pt idx="14">
                  <c:v>0.42857142857142855</c:v>
                </c:pt>
                <c:pt idx="15">
                  <c:v>0.45714285714285713</c:v>
                </c:pt>
                <c:pt idx="16">
                  <c:v>0.48571428571428571</c:v>
                </c:pt>
                <c:pt idx="17">
                  <c:v>0.51428571428571423</c:v>
                </c:pt>
                <c:pt idx="18">
                  <c:v>0.54285714285714282</c:v>
                </c:pt>
                <c:pt idx="19">
                  <c:v>0.5714285714285714</c:v>
                </c:pt>
                <c:pt idx="20">
                  <c:v>0.6</c:v>
                </c:pt>
                <c:pt idx="21">
                  <c:v>0.62857142857142856</c:v>
                </c:pt>
                <c:pt idx="22">
                  <c:v>0.65714285714285714</c:v>
                </c:pt>
                <c:pt idx="23">
                  <c:v>0.68571428571428572</c:v>
                </c:pt>
                <c:pt idx="24">
                  <c:v>0.7142857142857143</c:v>
                </c:pt>
                <c:pt idx="25">
                  <c:v>0.74285714285714288</c:v>
                </c:pt>
                <c:pt idx="26">
                  <c:v>0.77142857142857146</c:v>
                </c:pt>
                <c:pt idx="27">
                  <c:v>0.8</c:v>
                </c:pt>
                <c:pt idx="28">
                  <c:v>0.82857142857142863</c:v>
                </c:pt>
                <c:pt idx="29">
                  <c:v>0.8571428571428571</c:v>
                </c:pt>
                <c:pt idx="30">
                  <c:v>0.88571428571428568</c:v>
                </c:pt>
                <c:pt idx="31">
                  <c:v>0.91428571428571426</c:v>
                </c:pt>
                <c:pt idx="32">
                  <c:v>0.94285714285714284</c:v>
                </c:pt>
                <c:pt idx="33">
                  <c:v>0.97142857142857142</c:v>
                </c:pt>
              </c:numCache>
            </c:numRef>
          </c:yVal>
        </c:ser>
        <c:ser>
          <c:idx val="4"/>
          <c:order val="4"/>
          <c:tx>
            <c:strRef>
              <c:f>'return_time&amp;DDF'!$M$3</c:f>
              <c:strCache>
                <c:ptCount val="1"/>
                <c:pt idx="0">
                  <c:v>24 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'return_time&amp;DDF'!$M$4:$M$37</c:f>
              <c:numCache>
                <c:formatCode>General</c:formatCode>
                <c:ptCount val="34"/>
                <c:pt idx="0">
                  <c:v>44.6</c:v>
                </c:pt>
                <c:pt idx="1">
                  <c:v>61.6</c:v>
                </c:pt>
                <c:pt idx="2">
                  <c:v>91</c:v>
                </c:pt>
                <c:pt idx="3">
                  <c:v>91.2</c:v>
                </c:pt>
                <c:pt idx="4">
                  <c:v>92.2</c:v>
                </c:pt>
                <c:pt idx="5">
                  <c:v>99.2</c:v>
                </c:pt>
                <c:pt idx="6">
                  <c:v>100</c:v>
                </c:pt>
                <c:pt idx="7">
                  <c:v>107.6</c:v>
                </c:pt>
                <c:pt idx="8">
                  <c:v>108.8</c:v>
                </c:pt>
                <c:pt idx="9">
                  <c:v>110.2</c:v>
                </c:pt>
                <c:pt idx="10">
                  <c:v>116.4</c:v>
                </c:pt>
                <c:pt idx="11">
                  <c:v>117</c:v>
                </c:pt>
                <c:pt idx="12">
                  <c:v>123.6</c:v>
                </c:pt>
                <c:pt idx="13">
                  <c:v>129</c:v>
                </c:pt>
                <c:pt idx="14">
                  <c:v>135.6</c:v>
                </c:pt>
                <c:pt idx="15">
                  <c:v>137.19999999999999</c:v>
                </c:pt>
                <c:pt idx="16">
                  <c:v>139.6</c:v>
                </c:pt>
                <c:pt idx="17">
                  <c:v>156</c:v>
                </c:pt>
                <c:pt idx="18">
                  <c:v>164</c:v>
                </c:pt>
                <c:pt idx="19">
                  <c:v>165</c:v>
                </c:pt>
                <c:pt idx="20">
                  <c:v>165.2</c:v>
                </c:pt>
                <c:pt idx="21">
                  <c:v>168.2</c:v>
                </c:pt>
                <c:pt idx="22">
                  <c:v>176</c:v>
                </c:pt>
                <c:pt idx="23">
                  <c:v>184.4</c:v>
                </c:pt>
                <c:pt idx="24">
                  <c:v>185.4</c:v>
                </c:pt>
                <c:pt idx="25">
                  <c:v>194.4</c:v>
                </c:pt>
                <c:pt idx="26">
                  <c:v>200.8</c:v>
                </c:pt>
                <c:pt idx="27">
                  <c:v>208</c:v>
                </c:pt>
                <c:pt idx="28">
                  <c:v>210</c:v>
                </c:pt>
                <c:pt idx="29">
                  <c:v>221</c:v>
                </c:pt>
                <c:pt idx="30">
                  <c:v>227</c:v>
                </c:pt>
                <c:pt idx="31">
                  <c:v>227.6</c:v>
                </c:pt>
                <c:pt idx="32">
                  <c:v>299.60000000000002</c:v>
                </c:pt>
                <c:pt idx="33">
                  <c:v>306.39999999999998</c:v>
                </c:pt>
              </c:numCache>
            </c:numRef>
          </c:xVal>
          <c:yVal>
            <c:numRef>
              <c:f>'return_time&amp;DDF'!$O$4:$O$37</c:f>
              <c:numCache>
                <c:formatCode>0.000</c:formatCode>
                <c:ptCount val="34"/>
                <c:pt idx="0">
                  <c:v>2.8571428571428571E-2</c:v>
                </c:pt>
                <c:pt idx="1">
                  <c:v>5.7142857142857141E-2</c:v>
                </c:pt>
                <c:pt idx="2">
                  <c:v>8.5714285714285715E-2</c:v>
                </c:pt>
                <c:pt idx="3">
                  <c:v>0.11428571428571428</c:v>
                </c:pt>
                <c:pt idx="4">
                  <c:v>0.14285714285714285</c:v>
                </c:pt>
                <c:pt idx="5">
                  <c:v>0.17142857142857143</c:v>
                </c:pt>
                <c:pt idx="6">
                  <c:v>0.2</c:v>
                </c:pt>
                <c:pt idx="7">
                  <c:v>0.22857142857142856</c:v>
                </c:pt>
                <c:pt idx="8">
                  <c:v>0.25714285714285712</c:v>
                </c:pt>
                <c:pt idx="9">
                  <c:v>0.2857142857142857</c:v>
                </c:pt>
                <c:pt idx="10">
                  <c:v>0.31428571428571428</c:v>
                </c:pt>
                <c:pt idx="11">
                  <c:v>0.34285714285714286</c:v>
                </c:pt>
                <c:pt idx="12">
                  <c:v>0.37142857142857144</c:v>
                </c:pt>
                <c:pt idx="13">
                  <c:v>0.4</c:v>
                </c:pt>
                <c:pt idx="14">
                  <c:v>0.42857142857142855</c:v>
                </c:pt>
                <c:pt idx="15">
                  <c:v>0.45714285714285713</c:v>
                </c:pt>
                <c:pt idx="16">
                  <c:v>0.48571428571428571</c:v>
                </c:pt>
                <c:pt idx="17">
                  <c:v>0.51428571428571423</c:v>
                </c:pt>
                <c:pt idx="18">
                  <c:v>0.54285714285714282</c:v>
                </c:pt>
                <c:pt idx="19">
                  <c:v>0.5714285714285714</c:v>
                </c:pt>
                <c:pt idx="20">
                  <c:v>0.6</c:v>
                </c:pt>
                <c:pt idx="21">
                  <c:v>0.62857142857142856</c:v>
                </c:pt>
                <c:pt idx="22">
                  <c:v>0.65714285714285714</c:v>
                </c:pt>
                <c:pt idx="23">
                  <c:v>0.68571428571428572</c:v>
                </c:pt>
                <c:pt idx="24">
                  <c:v>0.7142857142857143</c:v>
                </c:pt>
                <c:pt idx="25">
                  <c:v>0.74285714285714288</c:v>
                </c:pt>
                <c:pt idx="26">
                  <c:v>0.77142857142857146</c:v>
                </c:pt>
                <c:pt idx="27">
                  <c:v>0.8</c:v>
                </c:pt>
                <c:pt idx="28">
                  <c:v>0.82857142857142863</c:v>
                </c:pt>
                <c:pt idx="29">
                  <c:v>0.8571428571428571</c:v>
                </c:pt>
                <c:pt idx="30">
                  <c:v>0.88571428571428568</c:v>
                </c:pt>
                <c:pt idx="31">
                  <c:v>0.91428571428571426</c:v>
                </c:pt>
                <c:pt idx="32">
                  <c:v>0.94285714285714284</c:v>
                </c:pt>
                <c:pt idx="33">
                  <c:v>0.97142857142857142</c:v>
                </c:pt>
              </c:numCache>
            </c:numRef>
          </c:yVal>
        </c:ser>
        <c:dLbls/>
        <c:axId val="104703872"/>
        <c:axId val="104796160"/>
      </c:scatterChart>
      <c:valAx>
        <c:axId val="104703872"/>
        <c:scaling>
          <c:orientation val="minMax"/>
          <c:max val="31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annual maximum precipitation (mm)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96160"/>
        <c:crosses val="autoZero"/>
        <c:crossBetween val="midCat"/>
      </c:valAx>
      <c:valAx>
        <c:axId val="10479616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P(X&lt;x)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0387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84</xdr:row>
      <xdr:rowOff>76199</xdr:rowOff>
    </xdr:from>
    <xdr:to>
      <xdr:col>10</xdr:col>
      <xdr:colOff>0</xdr:colOff>
      <xdr:row>106</xdr:row>
      <xdr:rowOff>104774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84</xdr:row>
      <xdr:rowOff>66675</xdr:rowOff>
    </xdr:from>
    <xdr:to>
      <xdr:col>19</xdr:col>
      <xdr:colOff>438150</xdr:colOff>
      <xdr:row>106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361950</xdr:colOff>
      <xdr:row>5</xdr:row>
      <xdr:rowOff>47624</xdr:rowOff>
    </xdr:from>
    <xdr:to>
      <xdr:col>25</xdr:col>
      <xdr:colOff>495300</xdr:colOff>
      <xdr:row>27</xdr:row>
      <xdr:rowOff>19049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9525</xdr:colOff>
      <xdr:row>0</xdr:row>
      <xdr:rowOff>95250</xdr:rowOff>
    </xdr:from>
    <xdr:ext cx="1314286" cy="69523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639425" y="95250"/>
          <a:ext cx="1314286" cy="695238"/>
        </a:xfrm>
        <a:prstGeom prst="rect">
          <a:avLst/>
        </a:prstGeom>
      </xdr:spPr>
    </xdr:pic>
    <xdr:clientData/>
  </xdr:oneCellAnchor>
  <xdr:oneCellAnchor>
    <xdr:from>
      <xdr:col>9</xdr:col>
      <xdr:colOff>241859</xdr:colOff>
      <xdr:row>76</xdr:row>
      <xdr:rowOff>133350</xdr:rowOff>
    </xdr:from>
    <xdr:ext cx="1434541" cy="704850"/>
    <xdr:pic>
      <xdr:nvPicPr>
        <xdr:cNvPr id="11" name="Picture 4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72503" r="72644" b="-447"/>
        <a:stretch/>
      </xdr:blipFill>
      <xdr:spPr bwMode="auto">
        <a:xfrm>
          <a:off x="5309159" y="13163550"/>
          <a:ext cx="1434541" cy="704850"/>
        </a:xfrm>
        <a:prstGeom prst="rect">
          <a:avLst/>
        </a:prstGeom>
        <a:solidFill>
          <a:srgbClr val="4F81BD"/>
        </a:solidFill>
        <a:ln w="1">
          <a:solidFill>
            <a:srgbClr val="4F81BD"/>
          </a:solidFill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Normal="100" zoomScaleSheetLayoutView="90" workbookViewId="0">
      <selection activeCell="C48" sqref="C48"/>
    </sheetView>
  </sheetViews>
  <sheetFormatPr defaultColWidth="8.85546875" defaultRowHeight="12.75"/>
  <cols>
    <col min="1" max="1" width="8.28515625" style="1" bestFit="1" customWidth="1"/>
    <col min="2" max="6" width="8.85546875" style="1"/>
    <col min="7" max="7" width="5.7109375" style="1" customWidth="1"/>
    <col min="8" max="16384" width="8.85546875" style="1"/>
  </cols>
  <sheetData>
    <row r="1" spans="1:16">
      <c r="A1" s="28"/>
      <c r="B1" s="28"/>
      <c r="C1" s="28"/>
      <c r="D1" s="28"/>
      <c r="E1" s="28"/>
      <c r="F1" s="28"/>
      <c r="G1" s="32" t="s">
        <v>29</v>
      </c>
      <c r="H1" s="28"/>
      <c r="I1" s="28"/>
      <c r="J1" s="28"/>
      <c r="K1" s="28"/>
      <c r="L1" s="28"/>
      <c r="M1" s="28"/>
    </row>
    <row r="3" spans="1:16">
      <c r="A3" s="30" t="s">
        <v>28</v>
      </c>
      <c r="B3" s="26" t="s">
        <v>22</v>
      </c>
      <c r="C3" s="26" t="s">
        <v>21</v>
      </c>
      <c r="D3" s="26" t="s">
        <v>20</v>
      </c>
      <c r="E3" s="26" t="s">
        <v>19</v>
      </c>
      <c r="F3" s="26" t="s">
        <v>18</v>
      </c>
      <c r="G3" s="31"/>
      <c r="H3" s="30" t="s">
        <v>27</v>
      </c>
      <c r="I3" s="26" t="s">
        <v>22</v>
      </c>
      <c r="J3" s="26" t="s">
        <v>21</v>
      </c>
      <c r="K3" s="26" t="s">
        <v>20</v>
      </c>
      <c r="L3" s="26" t="s">
        <v>19</v>
      </c>
      <c r="M3" s="26" t="s">
        <v>18</v>
      </c>
      <c r="N3" s="26" t="s">
        <v>26</v>
      </c>
      <c r="O3" s="26" t="s">
        <v>25</v>
      </c>
      <c r="P3" s="29" t="s">
        <v>24</v>
      </c>
    </row>
    <row r="4" spans="1:16">
      <c r="A4" s="26">
        <v>1955</v>
      </c>
      <c r="B4" s="28">
        <v>27.6</v>
      </c>
      <c r="C4" s="28">
        <v>32</v>
      </c>
      <c r="D4" s="28">
        <v>46</v>
      </c>
      <c r="E4" s="28">
        <v>75.8</v>
      </c>
      <c r="F4" s="28">
        <v>92.2</v>
      </c>
      <c r="H4" s="8">
        <v>1</v>
      </c>
      <c r="I4" s="28">
        <v>6.6</v>
      </c>
      <c r="J4" s="28">
        <v>16</v>
      </c>
      <c r="K4" s="28">
        <v>26</v>
      </c>
      <c r="L4" s="28">
        <v>39.4</v>
      </c>
      <c r="M4" s="28">
        <v>44.6</v>
      </c>
      <c r="N4" s="28">
        <v>34</v>
      </c>
      <c r="O4" s="16">
        <f t="shared" ref="O4:O37" si="0">H4/(1+$N$4)</f>
        <v>2.8571428571428571E-2</v>
      </c>
    </row>
    <row r="5" spans="1:16">
      <c r="A5" s="26">
        <v>1956</v>
      </c>
      <c r="B5" s="28">
        <v>22.2</v>
      </c>
      <c r="C5" s="28">
        <v>38.200000000000003</v>
      </c>
      <c r="D5" s="28">
        <v>48</v>
      </c>
      <c r="E5" s="28">
        <v>83.6</v>
      </c>
      <c r="F5" s="28">
        <v>116.4</v>
      </c>
      <c r="H5" s="8">
        <v>2</v>
      </c>
      <c r="I5" s="28">
        <v>15</v>
      </c>
      <c r="J5" s="28">
        <v>20.6</v>
      </c>
      <c r="K5" s="28">
        <v>27</v>
      </c>
      <c r="L5" s="28">
        <v>40.6</v>
      </c>
      <c r="M5" s="28">
        <v>61.6</v>
      </c>
      <c r="O5" s="16">
        <f t="shared" si="0"/>
        <v>5.7142857142857141E-2</v>
      </c>
    </row>
    <row r="6" spans="1:16">
      <c r="A6" s="26">
        <v>1957</v>
      </c>
      <c r="B6" s="28">
        <v>31.8</v>
      </c>
      <c r="C6" s="28">
        <v>50</v>
      </c>
      <c r="D6" s="28">
        <v>79.2</v>
      </c>
      <c r="E6" s="28">
        <v>133.80000000000001</v>
      </c>
      <c r="F6" s="28">
        <v>200.8</v>
      </c>
      <c r="H6" s="8">
        <v>3</v>
      </c>
      <c r="I6" s="28">
        <v>16.8</v>
      </c>
      <c r="J6" s="28">
        <v>26</v>
      </c>
      <c r="K6" s="28">
        <v>40</v>
      </c>
      <c r="L6" s="28">
        <v>56</v>
      </c>
      <c r="M6" s="28">
        <v>91</v>
      </c>
      <c r="O6" s="16">
        <f t="shared" si="0"/>
        <v>8.5714285714285715E-2</v>
      </c>
    </row>
    <row r="7" spans="1:16">
      <c r="A7" s="26">
        <v>1958</v>
      </c>
      <c r="B7" s="28">
        <v>26</v>
      </c>
      <c r="C7" s="28">
        <v>66.400000000000006</v>
      </c>
      <c r="D7" s="28">
        <v>92.6</v>
      </c>
      <c r="E7" s="28">
        <v>157</v>
      </c>
      <c r="F7" s="28">
        <v>227.6</v>
      </c>
      <c r="H7" s="8">
        <v>4</v>
      </c>
      <c r="I7" s="28">
        <v>18.8</v>
      </c>
      <c r="J7" s="28">
        <v>32</v>
      </c>
      <c r="K7" s="28">
        <v>42.4</v>
      </c>
      <c r="L7" s="28">
        <v>70</v>
      </c>
      <c r="M7" s="28">
        <v>91.2</v>
      </c>
      <c r="O7" s="16">
        <f t="shared" si="0"/>
        <v>0.11428571428571428</v>
      </c>
    </row>
    <row r="8" spans="1:16">
      <c r="A8" s="26">
        <v>1959</v>
      </c>
      <c r="B8" s="28">
        <v>32.200000000000003</v>
      </c>
      <c r="C8" s="28">
        <v>47.6</v>
      </c>
      <c r="D8" s="28">
        <v>65.599999999999994</v>
      </c>
      <c r="E8" s="28">
        <v>92</v>
      </c>
      <c r="F8" s="28">
        <v>165.2</v>
      </c>
      <c r="H8" s="8">
        <v>5</v>
      </c>
      <c r="I8" s="28">
        <v>19.8</v>
      </c>
      <c r="J8" s="28">
        <v>32</v>
      </c>
      <c r="K8" s="28">
        <v>46</v>
      </c>
      <c r="L8" s="28">
        <v>75</v>
      </c>
      <c r="M8" s="28">
        <v>92.2</v>
      </c>
      <c r="O8" s="16">
        <f t="shared" si="0"/>
        <v>0.14285714285714285</v>
      </c>
    </row>
    <row r="9" spans="1:16">
      <c r="A9" s="26">
        <v>1960</v>
      </c>
      <c r="B9" s="28">
        <v>61.2</v>
      </c>
      <c r="C9" s="28">
        <v>96.8</v>
      </c>
      <c r="D9" s="28">
        <v>112</v>
      </c>
      <c r="E9" s="28">
        <v>140.80000000000001</v>
      </c>
      <c r="F9" s="28">
        <v>194.4</v>
      </c>
      <c r="H9" s="8">
        <v>6</v>
      </c>
      <c r="I9" s="28">
        <v>20</v>
      </c>
      <c r="J9" s="28">
        <v>32.4</v>
      </c>
      <c r="K9" s="28">
        <v>47.6</v>
      </c>
      <c r="L9" s="28">
        <v>75.2</v>
      </c>
      <c r="M9" s="28">
        <v>99.2</v>
      </c>
      <c r="O9" s="16">
        <f t="shared" si="0"/>
        <v>0.17142857142857143</v>
      </c>
    </row>
    <row r="10" spans="1:16">
      <c r="A10" s="26">
        <v>1961</v>
      </c>
      <c r="B10" s="28">
        <v>24</v>
      </c>
      <c r="C10" s="28">
        <v>44</v>
      </c>
      <c r="D10" s="28">
        <v>82.8</v>
      </c>
      <c r="E10" s="28">
        <v>129.6</v>
      </c>
      <c r="F10" s="28">
        <v>184.4</v>
      </c>
      <c r="H10" s="8">
        <v>7</v>
      </c>
      <c r="I10" s="28">
        <v>20.2</v>
      </c>
      <c r="J10" s="28">
        <v>32.799999999999997</v>
      </c>
      <c r="K10" s="28">
        <v>48</v>
      </c>
      <c r="L10" s="28">
        <v>75.8</v>
      </c>
      <c r="M10" s="28">
        <v>100</v>
      </c>
      <c r="O10" s="16">
        <f t="shared" si="0"/>
        <v>0.2</v>
      </c>
    </row>
    <row r="11" spans="1:16">
      <c r="A11" s="26">
        <v>1962</v>
      </c>
      <c r="B11" s="28">
        <v>21.2</v>
      </c>
      <c r="C11" s="28">
        <v>32</v>
      </c>
      <c r="D11" s="28">
        <v>47.6</v>
      </c>
      <c r="E11" s="28">
        <v>78.400000000000006</v>
      </c>
      <c r="F11" s="28">
        <v>123.6</v>
      </c>
      <c r="H11" s="8">
        <v>8</v>
      </c>
      <c r="I11" s="28">
        <v>21</v>
      </c>
      <c r="J11" s="28">
        <v>34</v>
      </c>
      <c r="K11" s="28">
        <v>50.8</v>
      </c>
      <c r="L11" s="28">
        <v>75.8</v>
      </c>
      <c r="M11" s="28">
        <v>107.6</v>
      </c>
      <c r="O11" s="16">
        <f t="shared" si="0"/>
        <v>0.22857142857142856</v>
      </c>
    </row>
    <row r="12" spans="1:16">
      <c r="A12" s="26">
        <v>1963</v>
      </c>
      <c r="B12" s="28">
        <v>18.8</v>
      </c>
      <c r="C12" s="28">
        <v>38</v>
      </c>
      <c r="D12" s="28">
        <v>50.8</v>
      </c>
      <c r="E12" s="28">
        <v>78</v>
      </c>
      <c r="F12" s="28">
        <v>135.6</v>
      </c>
      <c r="H12" s="8">
        <v>9</v>
      </c>
      <c r="I12" s="28">
        <v>21.2</v>
      </c>
      <c r="J12" s="28">
        <v>35</v>
      </c>
      <c r="K12" s="28">
        <v>55.8</v>
      </c>
      <c r="L12" s="28">
        <v>76.400000000000006</v>
      </c>
      <c r="M12" s="28">
        <v>108.8</v>
      </c>
      <c r="O12" s="16">
        <f t="shared" si="0"/>
        <v>0.25714285714285712</v>
      </c>
    </row>
    <row r="13" spans="1:16">
      <c r="A13" s="26">
        <v>1964</v>
      </c>
      <c r="B13" s="28">
        <v>20.2</v>
      </c>
      <c r="C13" s="28">
        <v>32.4</v>
      </c>
      <c r="D13" s="28">
        <v>58.8</v>
      </c>
      <c r="E13" s="28">
        <v>75.8</v>
      </c>
      <c r="F13" s="28">
        <v>110.2</v>
      </c>
      <c r="H13" s="8">
        <v>10</v>
      </c>
      <c r="I13" s="28">
        <v>22</v>
      </c>
      <c r="J13" s="28">
        <v>37.200000000000003</v>
      </c>
      <c r="K13" s="28">
        <v>58.8</v>
      </c>
      <c r="L13" s="28">
        <v>78</v>
      </c>
      <c r="M13" s="28">
        <v>110.2</v>
      </c>
      <c r="O13" s="16">
        <f t="shared" si="0"/>
        <v>0.2857142857142857</v>
      </c>
    </row>
    <row r="14" spans="1:16">
      <c r="A14" s="26">
        <v>1965</v>
      </c>
      <c r="B14" s="28"/>
      <c r="C14" s="28"/>
      <c r="D14" s="28"/>
      <c r="E14" s="28"/>
      <c r="F14" s="28"/>
      <c r="H14" s="8">
        <v>11</v>
      </c>
      <c r="I14" s="28">
        <v>22</v>
      </c>
      <c r="J14" s="28">
        <v>38</v>
      </c>
      <c r="K14" s="28">
        <v>59.6</v>
      </c>
      <c r="L14" s="28">
        <v>78.400000000000006</v>
      </c>
      <c r="M14" s="28">
        <v>116.4</v>
      </c>
      <c r="O14" s="16">
        <f t="shared" si="0"/>
        <v>0.31428571428571428</v>
      </c>
    </row>
    <row r="15" spans="1:16">
      <c r="A15" s="26">
        <v>1966</v>
      </c>
      <c r="B15" s="28">
        <v>44.8</v>
      </c>
      <c r="C15" s="28">
        <v>75.599999999999994</v>
      </c>
      <c r="D15" s="28">
        <v>150.4</v>
      </c>
      <c r="E15" s="28">
        <v>202.8</v>
      </c>
      <c r="F15" s="28">
        <v>299.60000000000002</v>
      </c>
      <c r="H15" s="8">
        <v>12</v>
      </c>
      <c r="I15" s="28">
        <v>22.2</v>
      </c>
      <c r="J15" s="28">
        <v>38.200000000000003</v>
      </c>
      <c r="K15" s="28">
        <v>60</v>
      </c>
      <c r="L15" s="28">
        <v>83.6</v>
      </c>
      <c r="M15" s="28">
        <v>117</v>
      </c>
      <c r="O15" s="16">
        <f t="shared" si="0"/>
        <v>0.34285714285714286</v>
      </c>
    </row>
    <row r="16" spans="1:16">
      <c r="A16" s="26">
        <v>1967</v>
      </c>
      <c r="B16" s="28">
        <v>16.8</v>
      </c>
      <c r="C16" s="28">
        <v>20.6</v>
      </c>
      <c r="D16" s="28">
        <v>27</v>
      </c>
      <c r="E16" s="28">
        <v>39.4</v>
      </c>
      <c r="F16" s="28">
        <v>44.6</v>
      </c>
      <c r="H16" s="8">
        <v>13</v>
      </c>
      <c r="I16" s="28">
        <v>23.6</v>
      </c>
      <c r="J16" s="28">
        <v>40</v>
      </c>
      <c r="K16" s="28">
        <v>65.599999999999994</v>
      </c>
      <c r="L16" s="28">
        <v>84.4</v>
      </c>
      <c r="M16" s="28">
        <v>123.6</v>
      </c>
      <c r="O16" s="16">
        <f t="shared" si="0"/>
        <v>0.37142857142857144</v>
      </c>
    </row>
    <row r="17" spans="1:15">
      <c r="A17" s="26">
        <v>1968</v>
      </c>
      <c r="B17" s="28">
        <v>35.799999999999997</v>
      </c>
      <c r="C17" s="28">
        <v>63.2</v>
      </c>
      <c r="D17" s="28">
        <v>78.8</v>
      </c>
      <c r="E17" s="28">
        <v>84.4</v>
      </c>
      <c r="F17" s="28">
        <v>137.19999999999999</v>
      </c>
      <c r="H17" s="8">
        <v>14</v>
      </c>
      <c r="I17" s="28">
        <v>24</v>
      </c>
      <c r="J17" s="28">
        <v>42</v>
      </c>
      <c r="K17" s="28">
        <v>66</v>
      </c>
      <c r="L17" s="28">
        <v>88</v>
      </c>
      <c r="M17" s="28">
        <v>129</v>
      </c>
      <c r="O17" s="16">
        <f t="shared" si="0"/>
        <v>0.4</v>
      </c>
    </row>
    <row r="18" spans="1:15">
      <c r="A18" s="26">
        <v>1969</v>
      </c>
      <c r="B18" s="28">
        <v>25.6</v>
      </c>
      <c r="C18" s="28">
        <v>58.4</v>
      </c>
      <c r="D18" s="28">
        <v>108.8</v>
      </c>
      <c r="E18" s="28">
        <v>143.6</v>
      </c>
      <c r="F18" s="28">
        <v>164</v>
      </c>
      <c r="H18" s="8">
        <v>15</v>
      </c>
      <c r="I18" s="28">
        <v>25.6</v>
      </c>
      <c r="J18" s="28">
        <v>44</v>
      </c>
      <c r="K18" s="28">
        <v>66.599999999999994</v>
      </c>
      <c r="L18" s="28">
        <v>91</v>
      </c>
      <c r="M18" s="28">
        <v>135.6</v>
      </c>
      <c r="O18" s="16">
        <f t="shared" si="0"/>
        <v>0.42857142857142855</v>
      </c>
    </row>
    <row r="19" spans="1:15">
      <c r="A19" s="26">
        <v>1970</v>
      </c>
      <c r="B19" s="28"/>
      <c r="C19" s="28"/>
      <c r="D19" s="28"/>
      <c r="E19" s="28"/>
      <c r="F19" s="28"/>
      <c r="H19" s="8">
        <v>16</v>
      </c>
      <c r="I19" s="28">
        <v>25.6</v>
      </c>
      <c r="J19" s="28">
        <v>44</v>
      </c>
      <c r="K19" s="28">
        <v>68.2</v>
      </c>
      <c r="L19" s="28">
        <v>91.2</v>
      </c>
      <c r="M19" s="28">
        <v>137.19999999999999</v>
      </c>
      <c r="O19" s="16">
        <f t="shared" si="0"/>
        <v>0.45714285714285713</v>
      </c>
    </row>
    <row r="20" spans="1:15">
      <c r="A20" s="26">
        <v>1971</v>
      </c>
      <c r="B20" s="28">
        <v>25.6</v>
      </c>
      <c r="C20" s="28">
        <v>32.799999999999997</v>
      </c>
      <c r="D20" s="28">
        <v>42.4</v>
      </c>
      <c r="E20" s="28">
        <v>56</v>
      </c>
      <c r="F20" s="28">
        <v>91.2</v>
      </c>
      <c r="H20" s="8">
        <v>17</v>
      </c>
      <c r="I20" s="28">
        <v>26</v>
      </c>
      <c r="J20" s="28">
        <v>45</v>
      </c>
      <c r="K20" s="28">
        <v>70</v>
      </c>
      <c r="L20" s="28">
        <v>92</v>
      </c>
      <c r="M20" s="28">
        <v>139.6</v>
      </c>
      <c r="O20" s="16">
        <f t="shared" si="0"/>
        <v>0.48571428571428571</v>
      </c>
    </row>
    <row r="21" spans="1:15">
      <c r="A21" s="26">
        <v>1972</v>
      </c>
      <c r="B21" s="28"/>
      <c r="C21" s="28"/>
      <c r="D21" s="28"/>
      <c r="E21" s="28"/>
      <c r="F21" s="28"/>
      <c r="H21" s="8">
        <v>18</v>
      </c>
      <c r="I21" s="28">
        <v>27</v>
      </c>
      <c r="J21" s="28">
        <v>46</v>
      </c>
      <c r="K21" s="28">
        <v>72</v>
      </c>
      <c r="L21" s="28">
        <v>111</v>
      </c>
      <c r="M21" s="28">
        <v>156</v>
      </c>
      <c r="O21" s="16">
        <f t="shared" si="0"/>
        <v>0.51428571428571423</v>
      </c>
    </row>
    <row r="22" spans="1:15">
      <c r="A22" s="26">
        <v>1973</v>
      </c>
      <c r="B22" s="28">
        <v>23.6</v>
      </c>
      <c r="C22" s="28">
        <v>52.8</v>
      </c>
      <c r="D22" s="28">
        <v>80</v>
      </c>
      <c r="E22" s="28">
        <v>91.2</v>
      </c>
      <c r="F22" s="28">
        <v>107.6</v>
      </c>
      <c r="H22" s="8">
        <v>19</v>
      </c>
      <c r="I22" s="28">
        <v>27.6</v>
      </c>
      <c r="J22" s="28">
        <v>46.8</v>
      </c>
      <c r="K22" s="28">
        <v>78.8</v>
      </c>
      <c r="L22" s="28">
        <v>124</v>
      </c>
      <c r="M22" s="28">
        <v>164</v>
      </c>
      <c r="O22" s="16">
        <f t="shared" si="0"/>
        <v>0.54285714285714282</v>
      </c>
    </row>
    <row r="23" spans="1:15">
      <c r="A23" s="26">
        <v>1974</v>
      </c>
      <c r="B23" s="28">
        <v>6.6</v>
      </c>
      <c r="C23" s="28">
        <v>16</v>
      </c>
      <c r="D23" s="28">
        <v>26</v>
      </c>
      <c r="E23" s="28">
        <v>40.6</v>
      </c>
      <c r="F23" s="28">
        <v>61.6</v>
      </c>
      <c r="H23" s="8">
        <v>20</v>
      </c>
      <c r="I23" s="28">
        <v>28</v>
      </c>
      <c r="J23" s="28">
        <v>47.6</v>
      </c>
      <c r="K23" s="28">
        <v>79.2</v>
      </c>
      <c r="L23" s="28">
        <v>125</v>
      </c>
      <c r="M23" s="28">
        <v>165</v>
      </c>
      <c r="O23" s="16">
        <f t="shared" si="0"/>
        <v>0.5714285714285714</v>
      </c>
    </row>
    <row r="24" spans="1:15">
      <c r="A24" s="26">
        <v>1975</v>
      </c>
      <c r="B24" s="28"/>
      <c r="C24" s="28"/>
      <c r="D24" s="28"/>
      <c r="E24" s="28"/>
      <c r="F24" s="28"/>
      <c r="H24" s="8">
        <v>21</v>
      </c>
      <c r="I24" s="28">
        <v>29.4</v>
      </c>
      <c r="J24" s="28">
        <v>49</v>
      </c>
      <c r="K24" s="28">
        <v>80</v>
      </c>
      <c r="L24" s="28">
        <v>127</v>
      </c>
      <c r="M24" s="28">
        <v>165.2</v>
      </c>
      <c r="O24" s="16">
        <f t="shared" si="0"/>
        <v>0.6</v>
      </c>
    </row>
    <row r="25" spans="1:15">
      <c r="A25" s="26">
        <v>1976</v>
      </c>
      <c r="B25" s="28"/>
      <c r="C25" s="28"/>
      <c r="D25" s="28"/>
      <c r="E25" s="28"/>
      <c r="F25" s="28"/>
      <c r="H25" s="8">
        <v>22</v>
      </c>
      <c r="I25" s="28">
        <v>30</v>
      </c>
      <c r="J25" s="28">
        <v>50</v>
      </c>
      <c r="K25" s="28">
        <v>80</v>
      </c>
      <c r="L25" s="28">
        <v>129.6</v>
      </c>
      <c r="M25" s="28">
        <v>168.2</v>
      </c>
      <c r="O25" s="16">
        <f t="shared" si="0"/>
        <v>0.62857142857142856</v>
      </c>
    </row>
    <row r="26" spans="1:15">
      <c r="A26" s="26">
        <v>1977</v>
      </c>
      <c r="B26" s="28">
        <v>20</v>
      </c>
      <c r="C26" s="28">
        <v>34</v>
      </c>
      <c r="D26" s="28">
        <v>66</v>
      </c>
      <c r="E26" s="28">
        <v>91</v>
      </c>
      <c r="F26" s="28">
        <v>100</v>
      </c>
      <c r="H26" s="8">
        <v>23</v>
      </c>
      <c r="I26" s="28">
        <v>31</v>
      </c>
      <c r="J26" s="28">
        <v>52.8</v>
      </c>
      <c r="K26" s="28">
        <v>82.8</v>
      </c>
      <c r="L26" s="28">
        <v>133</v>
      </c>
      <c r="M26" s="28">
        <v>176</v>
      </c>
      <c r="O26" s="16">
        <f t="shared" si="0"/>
        <v>0.65714285714285714</v>
      </c>
    </row>
    <row r="27" spans="1:15">
      <c r="A27" s="26">
        <v>1978</v>
      </c>
      <c r="B27" s="28">
        <v>27</v>
      </c>
      <c r="C27" s="28">
        <v>56</v>
      </c>
      <c r="D27" s="28">
        <v>87</v>
      </c>
      <c r="E27" s="28">
        <v>133</v>
      </c>
      <c r="F27" s="28">
        <v>227</v>
      </c>
      <c r="H27" s="8">
        <v>24</v>
      </c>
      <c r="I27" s="28">
        <v>31.8</v>
      </c>
      <c r="J27" s="28">
        <v>55</v>
      </c>
      <c r="K27" s="28">
        <v>87</v>
      </c>
      <c r="L27" s="28">
        <v>133.80000000000001</v>
      </c>
      <c r="M27" s="28">
        <v>184.4</v>
      </c>
      <c r="O27" s="16">
        <f t="shared" si="0"/>
        <v>0.68571428571428572</v>
      </c>
    </row>
    <row r="28" spans="1:15">
      <c r="A28" s="26">
        <v>1979</v>
      </c>
      <c r="B28" s="28">
        <v>21</v>
      </c>
      <c r="C28" s="28">
        <v>40</v>
      </c>
      <c r="D28" s="28">
        <v>66.599999999999994</v>
      </c>
      <c r="E28" s="28">
        <v>125</v>
      </c>
      <c r="F28" s="28">
        <v>165</v>
      </c>
      <c r="H28" s="8">
        <v>25</v>
      </c>
      <c r="I28" s="28">
        <v>32.200000000000003</v>
      </c>
      <c r="J28" s="28">
        <v>55.8</v>
      </c>
      <c r="K28" s="28">
        <v>88</v>
      </c>
      <c r="L28" s="28">
        <v>137</v>
      </c>
      <c r="M28" s="28">
        <v>185.4</v>
      </c>
      <c r="O28" s="16">
        <f t="shared" si="0"/>
        <v>0.7142857142857143</v>
      </c>
    </row>
    <row r="29" spans="1:15">
      <c r="A29" s="26">
        <v>1980</v>
      </c>
      <c r="B29" s="28">
        <v>34.200000000000003</v>
      </c>
      <c r="C29" s="28">
        <v>64</v>
      </c>
      <c r="D29" s="28">
        <v>97</v>
      </c>
      <c r="E29" s="28">
        <v>154.19999999999999</v>
      </c>
      <c r="F29" s="28">
        <v>208</v>
      </c>
      <c r="H29" s="8">
        <v>26</v>
      </c>
      <c r="I29" s="28">
        <v>33.6</v>
      </c>
      <c r="J29" s="28">
        <v>56</v>
      </c>
      <c r="K29" s="28">
        <v>92.6</v>
      </c>
      <c r="L29" s="28">
        <v>140.80000000000001</v>
      </c>
      <c r="M29" s="28">
        <v>194.4</v>
      </c>
      <c r="O29" s="16">
        <f t="shared" si="0"/>
        <v>0.74285714285714288</v>
      </c>
    </row>
    <row r="30" spans="1:15">
      <c r="A30" s="26">
        <v>1981</v>
      </c>
      <c r="B30" s="28">
        <v>37</v>
      </c>
      <c r="C30" s="28">
        <v>45</v>
      </c>
      <c r="D30" s="28">
        <v>72</v>
      </c>
      <c r="E30" s="28">
        <v>124</v>
      </c>
      <c r="F30" s="28">
        <v>176</v>
      </c>
      <c r="H30" s="8">
        <v>27</v>
      </c>
      <c r="I30" s="28">
        <v>34.200000000000003</v>
      </c>
      <c r="J30" s="28">
        <v>57</v>
      </c>
      <c r="K30" s="28">
        <v>93</v>
      </c>
      <c r="L30" s="28">
        <v>143.6</v>
      </c>
      <c r="M30" s="28">
        <v>200.8</v>
      </c>
      <c r="O30" s="16">
        <f t="shared" si="0"/>
        <v>0.77142857142857146</v>
      </c>
    </row>
    <row r="31" spans="1:15">
      <c r="A31" s="26">
        <v>1982</v>
      </c>
      <c r="B31" s="28">
        <v>36.6</v>
      </c>
      <c r="C31" s="28">
        <v>46</v>
      </c>
      <c r="D31" s="28">
        <v>60</v>
      </c>
      <c r="E31" s="28">
        <v>88</v>
      </c>
      <c r="F31" s="28">
        <v>129</v>
      </c>
      <c r="H31" s="8">
        <v>28</v>
      </c>
      <c r="I31" s="28">
        <v>35.799999999999997</v>
      </c>
      <c r="J31" s="28">
        <v>58.4</v>
      </c>
      <c r="K31" s="28">
        <v>95</v>
      </c>
      <c r="L31" s="28">
        <v>144</v>
      </c>
      <c r="M31" s="28">
        <v>208</v>
      </c>
      <c r="O31" s="16">
        <f t="shared" si="0"/>
        <v>0.8</v>
      </c>
    </row>
    <row r="32" spans="1:15">
      <c r="A32" s="26">
        <v>1983</v>
      </c>
      <c r="B32" s="28">
        <v>15</v>
      </c>
      <c r="C32" s="28">
        <v>26</v>
      </c>
      <c r="D32" s="28">
        <v>40</v>
      </c>
      <c r="E32" s="28">
        <v>70</v>
      </c>
      <c r="F32" s="28">
        <v>117</v>
      </c>
      <c r="H32" s="8">
        <v>29</v>
      </c>
      <c r="I32" s="28">
        <v>36.6</v>
      </c>
      <c r="J32" s="28">
        <v>63.2</v>
      </c>
      <c r="K32" s="28">
        <v>97</v>
      </c>
      <c r="L32" s="28">
        <v>145</v>
      </c>
      <c r="M32" s="28">
        <v>210</v>
      </c>
      <c r="O32" s="16">
        <f t="shared" si="0"/>
        <v>0.82857142857142863</v>
      </c>
    </row>
    <row r="33" spans="1:15">
      <c r="A33" s="26">
        <v>1984</v>
      </c>
      <c r="B33" s="28">
        <v>22</v>
      </c>
      <c r="C33" s="28">
        <v>44</v>
      </c>
      <c r="D33" s="28">
        <v>68.2</v>
      </c>
      <c r="E33" s="28">
        <v>75.2</v>
      </c>
      <c r="F33" s="28">
        <v>91</v>
      </c>
      <c r="H33" s="8">
        <v>30</v>
      </c>
      <c r="I33" s="28">
        <v>37</v>
      </c>
      <c r="J33" s="28">
        <v>64</v>
      </c>
      <c r="K33" s="28">
        <v>108.8</v>
      </c>
      <c r="L33" s="28">
        <v>154.19999999999999</v>
      </c>
      <c r="M33" s="28">
        <v>221</v>
      </c>
      <c r="O33" s="16">
        <f t="shared" si="0"/>
        <v>0.8571428571428571</v>
      </c>
    </row>
    <row r="34" spans="1:15">
      <c r="A34" s="26">
        <v>1985</v>
      </c>
      <c r="B34" s="28">
        <v>28</v>
      </c>
      <c r="C34" s="28">
        <v>49</v>
      </c>
      <c r="D34" s="28">
        <v>55.8</v>
      </c>
      <c r="E34" s="28">
        <v>75</v>
      </c>
      <c r="F34" s="28">
        <v>99.2</v>
      </c>
      <c r="H34" s="8">
        <v>31</v>
      </c>
      <c r="I34" s="28">
        <v>40</v>
      </c>
      <c r="J34" s="28">
        <v>66.400000000000006</v>
      </c>
      <c r="K34" s="28">
        <v>108.8</v>
      </c>
      <c r="L34" s="28">
        <v>157</v>
      </c>
      <c r="M34" s="28">
        <v>227</v>
      </c>
      <c r="O34" s="16">
        <f t="shared" si="0"/>
        <v>0.88571428571428568</v>
      </c>
    </row>
    <row r="35" spans="1:15">
      <c r="A35" s="26">
        <v>1986</v>
      </c>
      <c r="B35" s="28">
        <v>30</v>
      </c>
      <c r="C35" s="28">
        <v>46.8</v>
      </c>
      <c r="D35" s="28">
        <v>80</v>
      </c>
      <c r="E35" s="28">
        <v>144</v>
      </c>
      <c r="F35" s="28">
        <v>210</v>
      </c>
      <c r="H35" s="8">
        <v>32</v>
      </c>
      <c r="I35" s="28">
        <v>44.8</v>
      </c>
      <c r="J35" s="28">
        <v>67.2</v>
      </c>
      <c r="K35" s="28">
        <v>112</v>
      </c>
      <c r="L35" s="28">
        <v>171</v>
      </c>
      <c r="M35" s="28">
        <v>227.6</v>
      </c>
      <c r="O35" s="16">
        <f t="shared" si="0"/>
        <v>0.91428571428571426</v>
      </c>
    </row>
    <row r="36" spans="1:15">
      <c r="A36" s="26">
        <v>1987</v>
      </c>
      <c r="B36" s="28">
        <v>45</v>
      </c>
      <c r="C36" s="28">
        <v>55</v>
      </c>
      <c r="D36" s="28">
        <v>108.8</v>
      </c>
      <c r="E36" s="28">
        <v>137</v>
      </c>
      <c r="F36" s="28">
        <v>168.2</v>
      </c>
      <c r="H36" s="8">
        <v>33</v>
      </c>
      <c r="I36" s="28">
        <v>45</v>
      </c>
      <c r="J36" s="28">
        <v>75.599999999999994</v>
      </c>
      <c r="K36" s="28">
        <v>130</v>
      </c>
      <c r="L36" s="28">
        <v>202.8</v>
      </c>
      <c r="M36" s="28">
        <v>299.60000000000002</v>
      </c>
      <c r="O36" s="16">
        <f t="shared" si="0"/>
        <v>0.94285714285714284</v>
      </c>
    </row>
    <row r="37" spans="1:15">
      <c r="A37" s="26">
        <v>1988</v>
      </c>
      <c r="B37" s="28">
        <v>31</v>
      </c>
      <c r="C37" s="28">
        <v>35</v>
      </c>
      <c r="D37" s="28">
        <v>59.6</v>
      </c>
      <c r="E37" s="28">
        <v>76.400000000000006</v>
      </c>
      <c r="F37" s="28">
        <v>108.8</v>
      </c>
      <c r="H37" s="8">
        <v>34</v>
      </c>
      <c r="I37" s="28">
        <v>61.2</v>
      </c>
      <c r="J37" s="28">
        <v>96.8</v>
      </c>
      <c r="K37" s="28">
        <v>150.4</v>
      </c>
      <c r="L37" s="28">
        <v>207.4</v>
      </c>
      <c r="M37" s="28">
        <v>306.39999999999998</v>
      </c>
      <c r="O37" s="16">
        <f t="shared" si="0"/>
        <v>0.97142857142857142</v>
      </c>
    </row>
    <row r="38" spans="1:15">
      <c r="A38" s="26">
        <v>1989</v>
      </c>
      <c r="B38" s="28">
        <v>19.8</v>
      </c>
      <c r="C38" s="28">
        <v>42</v>
      </c>
      <c r="D38" s="28">
        <v>88</v>
      </c>
      <c r="E38" s="28">
        <v>111</v>
      </c>
      <c r="F38" s="28">
        <v>156</v>
      </c>
      <c r="H38" s="8">
        <v>35</v>
      </c>
      <c r="I38" s="28"/>
      <c r="J38" s="28"/>
      <c r="K38" s="28"/>
      <c r="L38" s="28"/>
      <c r="M38" s="28"/>
      <c r="O38" s="16"/>
    </row>
    <row r="39" spans="1:15">
      <c r="A39" s="26">
        <v>1990</v>
      </c>
      <c r="B39" s="28">
        <v>22</v>
      </c>
      <c r="C39" s="28">
        <v>55.8</v>
      </c>
      <c r="D39" s="28">
        <v>95</v>
      </c>
      <c r="E39" s="28">
        <v>171</v>
      </c>
      <c r="F39" s="28">
        <v>221</v>
      </c>
      <c r="H39" s="8">
        <v>36</v>
      </c>
      <c r="I39" s="28"/>
      <c r="J39" s="28"/>
      <c r="K39" s="28"/>
      <c r="L39" s="28"/>
      <c r="M39" s="28"/>
      <c r="O39" s="16"/>
    </row>
    <row r="40" spans="1:15">
      <c r="A40" s="26">
        <v>1991</v>
      </c>
      <c r="B40" s="28">
        <v>40</v>
      </c>
      <c r="C40" s="28">
        <v>57</v>
      </c>
      <c r="D40" s="28">
        <v>93</v>
      </c>
      <c r="E40" s="28">
        <v>145</v>
      </c>
      <c r="F40" s="28">
        <v>185.4</v>
      </c>
      <c r="H40" s="8">
        <v>37</v>
      </c>
      <c r="I40" s="28"/>
      <c r="J40" s="28"/>
      <c r="K40" s="28"/>
      <c r="L40" s="28"/>
      <c r="M40" s="28"/>
      <c r="O40" s="16"/>
    </row>
    <row r="41" spans="1:15">
      <c r="A41" s="26">
        <v>1992</v>
      </c>
      <c r="B41" s="28">
        <v>33.6</v>
      </c>
      <c r="C41" s="28">
        <v>67.2</v>
      </c>
      <c r="D41" s="28">
        <v>130</v>
      </c>
      <c r="E41" s="28">
        <v>207.4</v>
      </c>
      <c r="F41" s="28">
        <v>306.39999999999998</v>
      </c>
      <c r="H41" s="8">
        <v>38</v>
      </c>
      <c r="I41" s="28"/>
      <c r="J41" s="28"/>
      <c r="K41" s="28"/>
      <c r="L41" s="28"/>
      <c r="M41" s="28"/>
      <c r="O41" s="16"/>
    </row>
    <row r="42" spans="1:15">
      <c r="A42" s="26">
        <v>1993</v>
      </c>
      <c r="B42" s="28">
        <v>29.4</v>
      </c>
      <c r="C42" s="28">
        <v>37.200000000000003</v>
      </c>
      <c r="D42" s="28">
        <v>70</v>
      </c>
      <c r="E42" s="28">
        <v>127</v>
      </c>
      <c r="F42" s="28">
        <v>139.6</v>
      </c>
      <c r="H42" s="8">
        <v>39</v>
      </c>
      <c r="I42" s="28"/>
      <c r="J42" s="28"/>
      <c r="K42" s="28"/>
      <c r="L42" s="28"/>
      <c r="M42" s="28"/>
      <c r="O42" s="16"/>
    </row>
    <row r="44" spans="1:15">
      <c r="A44" s="27" t="s">
        <v>23</v>
      </c>
      <c r="B44" s="26" t="s">
        <v>22</v>
      </c>
      <c r="C44" s="26" t="s">
        <v>21</v>
      </c>
      <c r="D44" s="26" t="s">
        <v>20</v>
      </c>
      <c r="E44" s="26" t="s">
        <v>19</v>
      </c>
      <c r="F44" s="26" t="s">
        <v>18</v>
      </c>
      <c r="G44" s="23"/>
      <c r="H44" s="23"/>
      <c r="I44" s="26">
        <v>1</v>
      </c>
      <c r="J44" s="26">
        <v>3</v>
      </c>
      <c r="K44" s="26">
        <v>6</v>
      </c>
      <c r="L44" s="26">
        <v>12</v>
      </c>
      <c r="M44" s="26">
        <v>24</v>
      </c>
      <c r="N44" s="23"/>
    </row>
    <row r="45" spans="1:15">
      <c r="A45" s="25" t="s">
        <v>17</v>
      </c>
      <c r="B45" s="2">
        <f>AVERAGE(B4:B42)</f>
        <v>28.10588235294118</v>
      </c>
      <c r="C45" s="2">
        <f>AVERAGE(C4:C42)</f>
        <v>46.964705882352938</v>
      </c>
      <c r="D45" s="2">
        <f>AVERAGE(D4:D42)</f>
        <v>74.523529411764699</v>
      </c>
      <c r="E45" s="2">
        <f>AVERAGE(E4:E42)</f>
        <v>110.5</v>
      </c>
      <c r="F45" s="2">
        <f>AVERAGE(F4:F42)</f>
        <v>154.8176470588235</v>
      </c>
      <c r="G45" s="23"/>
      <c r="H45" s="24" t="s">
        <v>16</v>
      </c>
      <c r="I45" s="6">
        <f>(B46*SQRT(6))/PI()</f>
        <v>7.951122189508375</v>
      </c>
      <c r="J45" s="6">
        <f t="shared" ref="J45:M45" si="1">(C46*SQRT(6))/PI()</f>
        <v>12.704496595914971</v>
      </c>
      <c r="K45" s="6">
        <f t="shared" si="1"/>
        <v>21.734491440695074</v>
      </c>
      <c r="L45" s="6">
        <f t="shared" si="1"/>
        <v>32.819827574405053</v>
      </c>
      <c r="M45" s="6">
        <f t="shared" si="1"/>
        <v>47.386245859130156</v>
      </c>
      <c r="N45" s="23"/>
    </row>
    <row r="46" spans="1:15">
      <c r="A46" s="25" t="s">
        <v>30</v>
      </c>
      <c r="B46" s="2">
        <f>STDEV(B4:B42)</f>
        <v>10.197710413750196</v>
      </c>
      <c r="C46" s="2">
        <f t="shared" ref="C46:F46" si="2">STDEV(C4:C42)</f>
        <v>16.294149951382728</v>
      </c>
      <c r="D46" s="2">
        <f t="shared" si="2"/>
        <v>27.875568305917959</v>
      </c>
      <c r="E46" s="2">
        <f t="shared" si="2"/>
        <v>42.093064281494868</v>
      </c>
      <c r="F46" s="2">
        <f t="shared" si="2"/>
        <v>60.775221578635716</v>
      </c>
      <c r="G46" s="23"/>
      <c r="H46" s="24" t="s">
        <v>15</v>
      </c>
      <c r="I46" s="6">
        <f>B45-0.577*I45</f>
        <v>23.51808484959485</v>
      </c>
      <c r="J46" s="6">
        <f>C45-0.577*J45</f>
        <v>39.63421134651</v>
      </c>
      <c r="K46" s="6">
        <f>D45-0.577*K45</f>
        <v>61.982727850483641</v>
      </c>
      <c r="L46" s="6">
        <f>E45-0.577*L45</f>
        <v>91.562959489568286</v>
      </c>
      <c r="M46" s="6">
        <f>F45-0.577*M45</f>
        <v>127.4757831981054</v>
      </c>
      <c r="N46" s="23"/>
    </row>
    <row r="47" spans="1:15">
      <c r="G47" s="8"/>
    </row>
    <row r="48" spans="1:15">
      <c r="C48" s="19"/>
    </row>
    <row r="49" spans="1:21">
      <c r="A49" s="22" t="s">
        <v>5</v>
      </c>
      <c r="B49" s="21" t="s">
        <v>6</v>
      </c>
      <c r="C49" s="21" t="s">
        <v>14</v>
      </c>
      <c r="D49" s="21" t="s">
        <v>13</v>
      </c>
      <c r="E49" s="21" t="s">
        <v>12</v>
      </c>
      <c r="F49" s="21" t="s">
        <v>11</v>
      </c>
      <c r="G49" s="21" t="s">
        <v>10</v>
      </c>
      <c r="H49" s="20" t="s">
        <v>9</v>
      </c>
      <c r="K49" s="41" t="s">
        <v>8</v>
      </c>
      <c r="L49" s="41"/>
      <c r="M49" s="41"/>
      <c r="N49" s="41"/>
      <c r="O49" s="41"/>
    </row>
    <row r="50" spans="1:21">
      <c r="A50" s="18">
        <v>2</v>
      </c>
      <c r="B50" s="17">
        <f t="shared" ref="B50:B56" si="3">(A50-1)/A50</f>
        <v>0.5</v>
      </c>
      <c r="C50" s="3">
        <f>-LN(LN(A50/(A50-1)))</f>
        <v>0.36651292058166435</v>
      </c>
      <c r="D50" s="35">
        <f>(C50*$I$45)+$I$46</f>
        <v>26.432273865173244</v>
      </c>
      <c r="E50" s="35">
        <f>(C50*$J$45)+$J$46</f>
        <v>44.290573498398608</v>
      </c>
      <c r="F50" s="35">
        <f>(C50*$K$45)+$K$46</f>
        <v>69.948699785769975</v>
      </c>
      <c r="G50" s="35">
        <f>(C50*$L$45)+$L$46</f>
        <v>103.59185034685012</v>
      </c>
      <c r="H50" s="36">
        <f>(C50*$M$45)+$M$46</f>
        <v>144.843454563336</v>
      </c>
      <c r="I50" s="16"/>
      <c r="J50" s="3"/>
      <c r="K50" s="8" t="s">
        <v>0</v>
      </c>
      <c r="L50" s="8" t="s">
        <v>1</v>
      </c>
      <c r="M50" s="8" t="s">
        <v>2</v>
      </c>
      <c r="N50" s="8" t="s">
        <v>3</v>
      </c>
      <c r="O50" s="8" t="s">
        <v>4</v>
      </c>
      <c r="Q50" s="34"/>
      <c r="R50" s="34"/>
      <c r="S50" s="34"/>
      <c r="T50" s="34"/>
      <c r="U50" s="34"/>
    </row>
    <row r="51" spans="1:21">
      <c r="A51" s="13">
        <v>5</v>
      </c>
      <c r="B51" s="6">
        <f t="shared" si="3"/>
        <v>0.8</v>
      </c>
      <c r="C51" s="3">
        <f t="shared" ref="C51:C56" si="4">-LN(LN(A51/(A51-1)))</f>
        <v>1.4999399867595156</v>
      </c>
      <c r="D51" s="2">
        <f t="shared" ref="D51:D56" si="5">(C51*$I$45)+$I$46</f>
        <v>35.44429096124933</v>
      </c>
      <c r="E51" s="2">
        <f t="shared" ref="E51:E56" si="6">(C51*$J$45)+$J$46</f>
        <v>58.690193802373017</v>
      </c>
      <c r="F51" s="2">
        <f t="shared" ref="F51:F56" si="7">(C51*$K$45)+$K$46</f>
        <v>94.583160654264617</v>
      </c>
      <c r="G51" s="2">
        <f t="shared" ref="G51:G56" si="8">(C51*$L$45)+$L$46</f>
        <v>140.79073122697099</v>
      </c>
      <c r="H51" s="37">
        <f t="shared" ref="H51:H56" si="9">(C51*$M$45)+$M$46</f>
        <v>198.55230818463224</v>
      </c>
      <c r="J51" s="3"/>
      <c r="K51" s="8">
        <v>21.2</v>
      </c>
      <c r="L51" s="8">
        <v>47.400000000000006</v>
      </c>
      <c r="M51" s="8">
        <v>87.800000000000011</v>
      </c>
      <c r="N51" s="8">
        <v>157.4</v>
      </c>
      <c r="O51" s="7">
        <v>263</v>
      </c>
      <c r="Q51" s="34"/>
      <c r="R51" s="34"/>
      <c r="S51" s="34"/>
      <c r="T51" s="34"/>
      <c r="U51" s="34"/>
    </row>
    <row r="52" spans="1:21">
      <c r="A52" s="13">
        <v>10</v>
      </c>
      <c r="B52" s="6">
        <f t="shared" si="3"/>
        <v>0.9</v>
      </c>
      <c r="C52" s="3">
        <f t="shared" si="4"/>
        <v>2.2503673273124449</v>
      </c>
      <c r="D52" s="2">
        <f t="shared" si="5"/>
        <v>41.411030440333491</v>
      </c>
      <c r="E52" s="2">
        <f t="shared" si="6"/>
        <v>68.223995395909228</v>
      </c>
      <c r="F52" s="2">
        <f t="shared" si="7"/>
        <v>110.89331726437582</v>
      </c>
      <c r="G52" s="2">
        <f t="shared" si="8"/>
        <v>165.41962715103747</v>
      </c>
      <c r="H52" s="37">
        <f t="shared" si="9"/>
        <v>234.11224264348652</v>
      </c>
      <c r="J52" s="15" t="s">
        <v>7</v>
      </c>
      <c r="K52" s="6">
        <f>(K51-I46)/I45</f>
        <v>-0.29154184709343267</v>
      </c>
      <c r="L52" s="6">
        <f>(L51-J46)/J45</f>
        <v>0.6112629961258782</v>
      </c>
      <c r="M52" s="6">
        <f>(M51-K46)/K45</f>
        <v>1.1878479981904158</v>
      </c>
      <c r="N52" s="6">
        <f>(N51-L46)/L45</f>
        <v>2.0060142108051644</v>
      </c>
      <c r="O52" s="6">
        <f>(O51-M46)/M45</f>
        <v>2.8599905804899808</v>
      </c>
      <c r="Q52" s="34"/>
      <c r="R52" s="34"/>
      <c r="S52" s="34"/>
      <c r="T52" s="34"/>
      <c r="U52" s="34"/>
    </row>
    <row r="53" spans="1:21">
      <c r="A53" s="13">
        <v>30</v>
      </c>
      <c r="B53" s="6">
        <f t="shared" si="3"/>
        <v>0.96666666666666667</v>
      </c>
      <c r="C53" s="3">
        <f t="shared" si="4"/>
        <v>3.3842944934992505</v>
      </c>
      <c r="D53" s="2">
        <f t="shared" si="5"/>
        <v>50.427023892687743</v>
      </c>
      <c r="E53" s="2">
        <f t="shared" si="6"/>
        <v>82.629969218745003</v>
      </c>
      <c r="F53" s="2">
        <f t="shared" si="7"/>
        <v>135.53864755223458</v>
      </c>
      <c r="G53" s="2">
        <f t="shared" si="8"/>
        <v>202.63492122722215</v>
      </c>
      <c r="H53" s="37">
        <f t="shared" si="9"/>
        <v>287.84479412676126</v>
      </c>
      <c r="J53" s="15" t="s">
        <v>6</v>
      </c>
      <c r="K53" s="40">
        <f>EXP(-EXP(-K52))</f>
        <v>0.26224144750766987</v>
      </c>
      <c r="L53" s="6">
        <f>EXP(-EXP(-L52))</f>
        <v>0.58119726550167428</v>
      </c>
      <c r="M53" s="6">
        <f>EXP(-EXP(-M52))</f>
        <v>0.73721430142214017</v>
      </c>
      <c r="N53" s="6">
        <f>EXP(-EXP(-N52))</f>
        <v>0.87413208215058746</v>
      </c>
      <c r="O53" s="6">
        <f>EXP(-EXP(-O52))</f>
        <v>0.94433972470500771</v>
      </c>
      <c r="Q53" s="34"/>
      <c r="R53" s="34"/>
      <c r="S53" s="34"/>
      <c r="T53" s="34"/>
      <c r="U53" s="34"/>
    </row>
    <row r="54" spans="1:21">
      <c r="A54" s="13">
        <v>50</v>
      </c>
      <c r="B54" s="6">
        <f t="shared" si="3"/>
        <v>0.98</v>
      </c>
      <c r="C54" s="3">
        <f t="shared" si="4"/>
        <v>3.9019386579358333</v>
      </c>
      <c r="D54" s="2">
        <f t="shared" si="5"/>
        <v>54.542875894808986</v>
      </c>
      <c r="E54" s="2">
        <f t="shared" si="6"/>
        <v>89.206377743724829</v>
      </c>
      <c r="F54" s="2">
        <f t="shared" si="7"/>
        <v>146.78938021350723</v>
      </c>
      <c r="G54" s="2">
        <f t="shared" si="8"/>
        <v>219.62391344892779</v>
      </c>
      <c r="H54" s="37">
        <f t="shared" si="9"/>
        <v>312.37400777029717</v>
      </c>
      <c r="J54" s="15" t="s">
        <v>5</v>
      </c>
      <c r="K54" s="14">
        <f>1/(1-K53)</f>
        <v>1.3554570077456285</v>
      </c>
      <c r="L54" s="14">
        <f>1/(1-L53)</f>
        <v>2.3877590035267495</v>
      </c>
      <c r="M54" s="14">
        <f>1/(1-M53)</f>
        <v>3.8053821247190651</v>
      </c>
      <c r="N54" s="14">
        <f>1/(1-N53)</f>
        <v>7.9448362782674513</v>
      </c>
      <c r="O54" s="14">
        <f>1/(1-O53)</f>
        <v>17.966134639114319</v>
      </c>
      <c r="Q54" s="34"/>
      <c r="R54" s="34"/>
      <c r="S54" s="34"/>
      <c r="T54" s="34"/>
      <c r="U54" s="34"/>
    </row>
    <row r="55" spans="1:21">
      <c r="A55" s="13">
        <v>100</v>
      </c>
      <c r="B55" s="6">
        <f t="shared" si="3"/>
        <v>0.99</v>
      </c>
      <c r="C55" s="3">
        <f t="shared" si="4"/>
        <v>4.6001492267765736</v>
      </c>
      <c r="D55" s="2">
        <f t="shared" si="5"/>
        <v>60.09443344166786</v>
      </c>
      <c r="E55" s="2">
        <f t="shared" si="6"/>
        <v>98.076791538793856</v>
      </c>
      <c r="F55" s="2">
        <f t="shared" si="7"/>
        <v>161.96463184577914</v>
      </c>
      <c r="G55" s="2">
        <f t="shared" si="8"/>
        <v>242.53906392890815</v>
      </c>
      <c r="H55" s="37">
        <f t="shared" si="9"/>
        <v>345.45958544682759</v>
      </c>
      <c r="J55" s="4"/>
      <c r="K55" s="4"/>
      <c r="L55" s="3"/>
      <c r="M55" s="2"/>
      <c r="Q55" s="34"/>
      <c r="R55" s="34"/>
      <c r="S55" s="34"/>
      <c r="T55" s="34"/>
      <c r="U55" s="34"/>
    </row>
    <row r="56" spans="1:21">
      <c r="A56" s="12">
        <v>200</v>
      </c>
      <c r="B56" s="11">
        <f t="shared" si="3"/>
        <v>0.995</v>
      </c>
      <c r="C56" s="10">
        <f t="shared" si="4"/>
        <v>5.295812142535044</v>
      </c>
      <c r="D56" s="38">
        <f t="shared" si="5"/>
        <v>65.625734287573124</v>
      </c>
      <c r="E56" s="38">
        <f t="shared" si="6"/>
        <v>106.91483868395164</v>
      </c>
      <c r="F56" s="38">
        <f t="shared" si="7"/>
        <v>177.0845115339406</v>
      </c>
      <c r="G56" s="38">
        <f t="shared" si="8"/>
        <v>265.37060087400903</v>
      </c>
      <c r="H56" s="39">
        <f t="shared" si="9"/>
        <v>378.42443940803787</v>
      </c>
      <c r="J56" s="4"/>
      <c r="K56" s="4"/>
      <c r="L56" s="3"/>
      <c r="M56" s="2"/>
      <c r="Q56" s="34"/>
      <c r="R56" s="34"/>
      <c r="S56" s="34"/>
      <c r="T56" s="34"/>
      <c r="U56" s="34"/>
    </row>
    <row r="57" spans="1:21">
      <c r="A57" s="33"/>
      <c r="B57" s="11"/>
      <c r="C57" s="10"/>
      <c r="D57" s="9"/>
      <c r="E57" s="9"/>
      <c r="F57" s="9"/>
      <c r="G57" s="9"/>
      <c r="H57" s="9"/>
      <c r="J57" s="4"/>
    </row>
    <row r="58" spans="1:21">
      <c r="A58" s="4"/>
      <c r="B58" s="6"/>
      <c r="J58" s="4"/>
    </row>
    <row r="59" spans="1:21">
      <c r="A59" s="4"/>
      <c r="B59" s="6"/>
      <c r="J59" s="4"/>
      <c r="K59" s="8"/>
      <c r="L59" s="8"/>
      <c r="M59" s="8"/>
      <c r="N59" s="8"/>
      <c r="O59" s="7"/>
    </row>
    <row r="60" spans="1:21">
      <c r="A60" s="4"/>
      <c r="B60" s="6"/>
      <c r="J60" s="4"/>
      <c r="K60" s="4"/>
      <c r="L60" s="3"/>
      <c r="M60" s="2"/>
    </row>
    <row r="61" spans="1:21">
      <c r="A61" s="4"/>
      <c r="B61" s="6"/>
      <c r="J61" s="4"/>
      <c r="K61" s="4"/>
      <c r="L61" s="3"/>
      <c r="M61" s="2"/>
    </row>
    <row r="62" spans="1:21">
      <c r="A62" s="4"/>
      <c r="B62" s="6"/>
      <c r="J62" s="4"/>
      <c r="K62" s="4"/>
      <c r="L62" s="3"/>
      <c r="M62" s="2"/>
    </row>
    <row r="63" spans="1:21">
      <c r="A63" s="4"/>
      <c r="B63" s="6"/>
      <c r="C63" s="3"/>
      <c r="D63" s="5"/>
      <c r="E63" s="5"/>
      <c r="F63" s="5"/>
      <c r="G63" s="5"/>
      <c r="H63" s="5"/>
      <c r="J63" s="4"/>
      <c r="K63" s="4"/>
      <c r="L63" s="3"/>
      <c r="M63" s="2"/>
    </row>
    <row r="64" spans="1:21">
      <c r="A64" s="4"/>
      <c r="B64" s="6"/>
      <c r="C64" s="3"/>
      <c r="D64" s="5"/>
      <c r="E64" s="5"/>
      <c r="F64" s="5"/>
      <c r="G64" s="5"/>
      <c r="H64" s="5"/>
      <c r="J64" s="4"/>
      <c r="K64" s="4"/>
      <c r="L64" s="3"/>
      <c r="M64" s="2"/>
    </row>
  </sheetData>
  <mergeCells count="1">
    <mergeCell ref="K49:O49"/>
  </mergeCells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oleObjects>
    <oleObject progId="Equation.3" shapeId="3082" r:id="rId4"/>
    <oleObject progId="Equation.3" shapeId="308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return_time&amp;DDF</vt:lpstr>
    </vt:vector>
  </TitlesOfParts>
  <Company>ETH Zuerich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Penna</dc:creator>
  <cp:lastModifiedBy>Borga</cp:lastModifiedBy>
  <dcterms:created xsi:type="dcterms:W3CDTF">2014-03-03T15:26:11Z</dcterms:created>
  <dcterms:modified xsi:type="dcterms:W3CDTF">2014-03-22T16:39:45Z</dcterms:modified>
</cp:coreProperties>
</file>