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80" yWindow="80" windowWidth="8000" windowHeight="9200"/>
  </bookViews>
  <sheets>
    <sheet name="Trapezia 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3" l="1"/>
  <c r="C33" i="3"/>
  <c r="D33" i="3"/>
  <c r="E33" i="3"/>
  <c r="F33" i="3"/>
  <c r="G33" i="3"/>
  <c r="H33" i="3"/>
  <c r="I33" i="3"/>
  <c r="J33" i="3"/>
  <c r="K33" i="3"/>
  <c r="L33" i="3"/>
  <c r="M33" i="3"/>
  <c r="B34" i="3"/>
  <c r="C34" i="3"/>
  <c r="D34" i="3"/>
  <c r="E34" i="3"/>
  <c r="F34" i="3"/>
  <c r="G34" i="3"/>
  <c r="H34" i="3"/>
  <c r="I34" i="3"/>
  <c r="J34" i="3"/>
  <c r="K34" i="3"/>
  <c r="L34" i="3"/>
  <c r="M34" i="3"/>
  <c r="B35" i="3"/>
  <c r="C35" i="3"/>
  <c r="D35" i="3"/>
  <c r="E35" i="3"/>
  <c r="F35" i="3"/>
  <c r="G35" i="3"/>
  <c r="H35" i="3"/>
  <c r="I35" i="3"/>
  <c r="J35" i="3"/>
  <c r="K35" i="3"/>
  <c r="L35" i="3"/>
  <c r="M35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6" i="3"/>
  <c r="A37" i="3"/>
  <c r="A38" i="3"/>
  <c r="A39" i="3"/>
  <c r="A40" i="3"/>
  <c r="A41" i="3"/>
  <c r="A42" i="3"/>
  <c r="A43" i="3"/>
  <c r="A44" i="3"/>
  <c r="A45" i="3"/>
  <c r="B45" i="3"/>
  <c r="C45" i="3"/>
  <c r="D45" i="3"/>
  <c r="E45" i="3"/>
  <c r="F45" i="3"/>
  <c r="G45" i="3"/>
  <c r="H45" i="3"/>
  <c r="L45" i="3"/>
  <c r="M45" i="3"/>
  <c r="B23" i="3"/>
  <c r="C23" i="3"/>
  <c r="D23" i="3"/>
  <c r="E23" i="3"/>
  <c r="F23" i="3"/>
  <c r="G23" i="3"/>
  <c r="H23" i="3"/>
  <c r="L23" i="3"/>
  <c r="M23" i="3"/>
  <c r="B24" i="3"/>
  <c r="C24" i="3"/>
  <c r="D24" i="3"/>
  <c r="E24" i="3"/>
  <c r="F24" i="3"/>
  <c r="G24" i="3"/>
  <c r="H24" i="3"/>
  <c r="L24" i="3"/>
  <c r="M24" i="3"/>
  <c r="B25" i="3"/>
  <c r="C25" i="3"/>
  <c r="D25" i="3"/>
  <c r="E25" i="3"/>
  <c r="F25" i="3"/>
  <c r="G25" i="3"/>
  <c r="H25" i="3"/>
  <c r="L25" i="3"/>
  <c r="M25" i="3"/>
  <c r="B26" i="3"/>
  <c r="C26" i="3"/>
  <c r="D26" i="3"/>
  <c r="E26" i="3"/>
  <c r="F26" i="3"/>
  <c r="G26" i="3"/>
  <c r="H26" i="3"/>
  <c r="L26" i="3"/>
  <c r="M26" i="3"/>
  <c r="B27" i="3"/>
  <c r="C27" i="3"/>
  <c r="D27" i="3"/>
  <c r="E27" i="3"/>
  <c r="F27" i="3"/>
  <c r="G27" i="3"/>
  <c r="H27" i="3"/>
  <c r="L27" i="3"/>
  <c r="M27" i="3"/>
  <c r="B28" i="3"/>
  <c r="C28" i="3"/>
  <c r="D28" i="3"/>
  <c r="E28" i="3"/>
  <c r="F28" i="3"/>
  <c r="G28" i="3"/>
  <c r="H28" i="3"/>
  <c r="L28" i="3"/>
  <c r="M28" i="3"/>
  <c r="B29" i="3"/>
  <c r="C29" i="3"/>
  <c r="D29" i="3"/>
  <c r="E29" i="3"/>
  <c r="F29" i="3"/>
  <c r="G29" i="3"/>
  <c r="H29" i="3"/>
  <c r="L29" i="3"/>
  <c r="M29" i="3"/>
  <c r="B30" i="3"/>
  <c r="C30" i="3"/>
  <c r="D30" i="3"/>
  <c r="E30" i="3"/>
  <c r="F30" i="3"/>
  <c r="G30" i="3"/>
  <c r="H30" i="3"/>
  <c r="L30" i="3"/>
  <c r="M30" i="3"/>
  <c r="B31" i="3"/>
  <c r="C31" i="3"/>
  <c r="D31" i="3"/>
  <c r="E31" i="3"/>
  <c r="F31" i="3"/>
  <c r="G31" i="3"/>
  <c r="H31" i="3"/>
  <c r="L31" i="3"/>
  <c r="M31" i="3"/>
  <c r="B32" i="3"/>
  <c r="C32" i="3"/>
  <c r="D32" i="3"/>
  <c r="E32" i="3"/>
  <c r="F32" i="3"/>
  <c r="G32" i="3"/>
  <c r="H32" i="3"/>
  <c r="L32" i="3"/>
  <c r="M32" i="3"/>
  <c r="B36" i="3"/>
  <c r="C36" i="3"/>
  <c r="D36" i="3"/>
  <c r="E36" i="3"/>
  <c r="F36" i="3"/>
  <c r="G36" i="3"/>
  <c r="H36" i="3"/>
  <c r="L36" i="3"/>
  <c r="M36" i="3"/>
  <c r="B37" i="3"/>
  <c r="C37" i="3"/>
  <c r="D37" i="3"/>
  <c r="E37" i="3"/>
  <c r="F37" i="3"/>
  <c r="G37" i="3"/>
  <c r="H37" i="3"/>
  <c r="L37" i="3"/>
  <c r="M37" i="3"/>
  <c r="B38" i="3"/>
  <c r="C38" i="3"/>
  <c r="D38" i="3"/>
  <c r="E38" i="3"/>
  <c r="F38" i="3"/>
  <c r="G38" i="3"/>
  <c r="H38" i="3"/>
  <c r="L38" i="3"/>
  <c r="M38" i="3"/>
  <c r="B39" i="3"/>
  <c r="C39" i="3"/>
  <c r="D39" i="3"/>
  <c r="E39" i="3"/>
  <c r="F39" i="3"/>
  <c r="G39" i="3"/>
  <c r="H39" i="3"/>
  <c r="L39" i="3"/>
  <c r="M39" i="3"/>
  <c r="B40" i="3"/>
  <c r="C40" i="3"/>
  <c r="D40" i="3"/>
  <c r="E40" i="3"/>
  <c r="F40" i="3"/>
  <c r="G40" i="3"/>
  <c r="H40" i="3"/>
  <c r="L40" i="3"/>
  <c r="M40" i="3"/>
  <c r="B41" i="3"/>
  <c r="C41" i="3"/>
  <c r="D41" i="3"/>
  <c r="E41" i="3"/>
  <c r="F41" i="3"/>
  <c r="G41" i="3"/>
  <c r="H41" i="3"/>
  <c r="L41" i="3"/>
  <c r="M41" i="3"/>
  <c r="B42" i="3"/>
  <c r="C42" i="3"/>
  <c r="D42" i="3"/>
  <c r="E42" i="3"/>
  <c r="F42" i="3"/>
  <c r="G42" i="3"/>
  <c r="H42" i="3"/>
  <c r="L42" i="3"/>
  <c r="M42" i="3"/>
  <c r="B43" i="3"/>
  <c r="C43" i="3"/>
  <c r="D43" i="3"/>
  <c r="E43" i="3"/>
  <c r="F43" i="3"/>
  <c r="G43" i="3"/>
  <c r="H43" i="3"/>
  <c r="L43" i="3"/>
  <c r="M43" i="3"/>
  <c r="B44" i="3"/>
  <c r="C44" i="3"/>
  <c r="D44" i="3"/>
  <c r="E44" i="3"/>
  <c r="F44" i="3"/>
  <c r="G44" i="3"/>
  <c r="H44" i="3"/>
  <c r="L44" i="3"/>
  <c r="M44" i="3"/>
  <c r="K23" i="3"/>
  <c r="K24" i="3"/>
  <c r="K25" i="3"/>
  <c r="K26" i="3"/>
  <c r="K27" i="3"/>
  <c r="K28" i="3"/>
  <c r="K29" i="3"/>
  <c r="K30" i="3"/>
  <c r="K31" i="3"/>
  <c r="K32" i="3"/>
  <c r="K36" i="3"/>
  <c r="K37" i="3"/>
  <c r="K38" i="3"/>
  <c r="K39" i="3"/>
  <c r="K40" i="3"/>
  <c r="K41" i="3"/>
  <c r="K42" i="3"/>
  <c r="K43" i="3"/>
  <c r="K44" i="3"/>
  <c r="K45" i="3"/>
  <c r="J23" i="3"/>
  <c r="J24" i="3"/>
  <c r="J25" i="3"/>
  <c r="J26" i="3"/>
  <c r="J27" i="3"/>
  <c r="J28" i="3"/>
  <c r="J29" i="3"/>
  <c r="J30" i="3"/>
  <c r="J31" i="3"/>
  <c r="J32" i="3"/>
  <c r="J36" i="3"/>
  <c r="J37" i="3"/>
  <c r="J38" i="3"/>
  <c r="J39" i="3"/>
  <c r="J40" i="3"/>
  <c r="J41" i="3"/>
  <c r="J42" i="3"/>
  <c r="J43" i="3"/>
  <c r="J44" i="3"/>
  <c r="J45" i="3"/>
  <c r="I23" i="3"/>
  <c r="I24" i="3"/>
  <c r="I25" i="3"/>
  <c r="I26" i="3"/>
  <c r="I27" i="3"/>
  <c r="I28" i="3"/>
  <c r="I29" i="3"/>
  <c r="I30" i="3"/>
  <c r="I31" i="3"/>
  <c r="I32" i="3"/>
  <c r="I36" i="3"/>
  <c r="I37" i="3"/>
  <c r="I38" i="3"/>
  <c r="I39" i="3"/>
  <c r="I40" i="3"/>
  <c r="I41" i="3"/>
  <c r="I42" i="3"/>
  <c r="I43" i="3"/>
  <c r="I44" i="3"/>
  <c r="I45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3" i="3"/>
  <c r="B4" i="3"/>
  <c r="C4" i="3"/>
  <c r="D4" i="3"/>
  <c r="E4" i="3"/>
  <c r="F4" i="3"/>
  <c r="G4" i="3"/>
  <c r="H4" i="3"/>
  <c r="L4" i="3"/>
  <c r="M4" i="3"/>
  <c r="B5" i="3"/>
  <c r="C5" i="3"/>
  <c r="D5" i="3"/>
  <c r="E5" i="3"/>
  <c r="F5" i="3"/>
  <c r="G5" i="3"/>
  <c r="H5" i="3"/>
  <c r="L5" i="3"/>
  <c r="M5" i="3"/>
  <c r="B6" i="3"/>
  <c r="C6" i="3"/>
  <c r="D6" i="3"/>
  <c r="E6" i="3"/>
  <c r="F6" i="3"/>
  <c r="G6" i="3"/>
  <c r="H6" i="3"/>
  <c r="L6" i="3"/>
  <c r="M6" i="3"/>
  <c r="B7" i="3"/>
  <c r="C7" i="3"/>
  <c r="D7" i="3"/>
  <c r="E7" i="3"/>
  <c r="F7" i="3"/>
  <c r="G7" i="3"/>
  <c r="H7" i="3"/>
  <c r="L7" i="3"/>
  <c r="M7" i="3"/>
  <c r="B8" i="3"/>
  <c r="C8" i="3"/>
  <c r="D8" i="3"/>
  <c r="E8" i="3"/>
  <c r="F8" i="3"/>
  <c r="G8" i="3"/>
  <c r="H8" i="3"/>
  <c r="L8" i="3"/>
  <c r="M8" i="3"/>
  <c r="B9" i="3"/>
  <c r="C9" i="3"/>
  <c r="D9" i="3"/>
  <c r="E9" i="3"/>
  <c r="F9" i="3"/>
  <c r="G9" i="3"/>
  <c r="H9" i="3"/>
  <c r="L9" i="3"/>
  <c r="M9" i="3"/>
  <c r="B10" i="3"/>
  <c r="C10" i="3"/>
  <c r="D10" i="3"/>
  <c r="E10" i="3"/>
  <c r="F10" i="3"/>
  <c r="G10" i="3"/>
  <c r="H10" i="3"/>
  <c r="L10" i="3"/>
  <c r="M10" i="3"/>
  <c r="B11" i="3"/>
  <c r="C11" i="3"/>
  <c r="D11" i="3"/>
  <c r="E11" i="3"/>
  <c r="F11" i="3"/>
  <c r="G11" i="3"/>
  <c r="H11" i="3"/>
  <c r="L11" i="3"/>
  <c r="M11" i="3"/>
  <c r="B12" i="3"/>
  <c r="C12" i="3"/>
  <c r="D12" i="3"/>
  <c r="E12" i="3"/>
  <c r="F12" i="3"/>
  <c r="G12" i="3"/>
  <c r="H12" i="3"/>
  <c r="L12" i="3"/>
  <c r="M12" i="3"/>
  <c r="B13" i="3"/>
  <c r="C13" i="3"/>
  <c r="D13" i="3"/>
  <c r="E13" i="3"/>
  <c r="F13" i="3"/>
  <c r="G13" i="3"/>
  <c r="H13" i="3"/>
  <c r="L13" i="3"/>
  <c r="M13" i="3"/>
  <c r="B14" i="3"/>
  <c r="C14" i="3"/>
  <c r="D14" i="3"/>
  <c r="E14" i="3"/>
  <c r="F14" i="3"/>
  <c r="G14" i="3"/>
  <c r="H14" i="3"/>
  <c r="L14" i="3"/>
  <c r="M14" i="3"/>
  <c r="B15" i="3"/>
  <c r="C15" i="3"/>
  <c r="D15" i="3"/>
  <c r="E15" i="3"/>
  <c r="F15" i="3"/>
  <c r="G15" i="3"/>
  <c r="H15" i="3"/>
  <c r="L15" i="3"/>
  <c r="M15" i="3"/>
  <c r="B16" i="3"/>
  <c r="C16" i="3"/>
  <c r="D16" i="3"/>
  <c r="E16" i="3"/>
  <c r="F16" i="3"/>
  <c r="G16" i="3"/>
  <c r="H16" i="3"/>
  <c r="L16" i="3"/>
  <c r="M16" i="3"/>
  <c r="B17" i="3"/>
  <c r="C17" i="3"/>
  <c r="D17" i="3"/>
  <c r="E17" i="3"/>
  <c r="F17" i="3"/>
  <c r="G17" i="3"/>
  <c r="H17" i="3"/>
  <c r="L17" i="3"/>
  <c r="M17" i="3"/>
  <c r="B18" i="3"/>
  <c r="C18" i="3"/>
  <c r="D18" i="3"/>
  <c r="E18" i="3"/>
  <c r="F18" i="3"/>
  <c r="G18" i="3"/>
  <c r="H18" i="3"/>
  <c r="L18" i="3"/>
  <c r="M18" i="3"/>
  <c r="B19" i="3"/>
  <c r="C19" i="3"/>
  <c r="D19" i="3"/>
  <c r="E19" i="3"/>
  <c r="F19" i="3"/>
  <c r="G19" i="3"/>
  <c r="H19" i="3"/>
  <c r="L19" i="3"/>
  <c r="M19" i="3"/>
  <c r="B20" i="3"/>
  <c r="C20" i="3"/>
  <c r="D20" i="3"/>
  <c r="E20" i="3"/>
  <c r="F20" i="3"/>
  <c r="G20" i="3"/>
  <c r="H20" i="3"/>
  <c r="L20" i="3"/>
  <c r="M20" i="3"/>
  <c r="B21" i="3"/>
  <c r="C21" i="3"/>
  <c r="D21" i="3"/>
  <c r="E21" i="3"/>
  <c r="F21" i="3"/>
  <c r="G21" i="3"/>
  <c r="H21" i="3"/>
  <c r="L21" i="3"/>
  <c r="M21" i="3"/>
  <c r="B22" i="3"/>
  <c r="C22" i="3"/>
  <c r="D22" i="3"/>
  <c r="E22" i="3"/>
  <c r="F22" i="3"/>
  <c r="G22" i="3"/>
  <c r="H22" i="3"/>
  <c r="L22" i="3"/>
  <c r="M22" i="3"/>
  <c r="B3" i="3"/>
  <c r="C3" i="3"/>
  <c r="D3" i="3"/>
  <c r="E3" i="3"/>
  <c r="F3" i="3"/>
  <c r="G3" i="3"/>
  <c r="H3" i="3"/>
  <c r="L3" i="3"/>
  <c r="M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3" i="3"/>
</calcChain>
</file>

<file path=xl/sharedStrings.xml><?xml version="1.0" encoding="utf-8"?>
<sst xmlns="http://schemas.openxmlformats.org/spreadsheetml/2006/main" count="20" uniqueCount="19">
  <si>
    <t>Ks</t>
  </si>
  <si>
    <t>m</t>
  </si>
  <si>
    <t>beta</t>
  </si>
  <si>
    <t>Aret</t>
  </si>
  <si>
    <t>S0</t>
  </si>
  <si>
    <t>2*Atri</t>
  </si>
  <si>
    <t>V (m/s)</t>
  </si>
  <si>
    <t>Q (m3/s)</t>
  </si>
  <si>
    <t>R (m)</t>
  </si>
  <si>
    <t>P (m)</t>
  </si>
  <si>
    <t>Area (m^2)</t>
  </si>
  <si>
    <t>h (m)</t>
  </si>
  <si>
    <t>c (m)</t>
  </si>
  <si>
    <t>Sc</t>
  </si>
  <si>
    <t>Vcr</t>
  </si>
  <si>
    <t>FR</t>
  </si>
  <si>
    <t>°</t>
  </si>
  <si>
    <r>
      <t>m</t>
    </r>
    <r>
      <rPr>
        <vertAlign val="superscript"/>
        <sz val="10"/>
        <rFont val="Arial"/>
        <family val="2"/>
      </rPr>
      <t>-1/3</t>
    </r>
    <r>
      <rPr>
        <sz val="10"/>
        <rFont val="Arial"/>
      </rPr>
      <t>s</t>
    </r>
    <r>
      <rPr>
        <vertAlign val="superscript"/>
        <sz val="10"/>
        <rFont val="Arial"/>
        <family val="2"/>
      </rPr>
      <t>-1</t>
    </r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</si>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</sst>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0.000"/>
    <numFmt numFmtId="166" formatCode="_-* #,##0.000_-;\-* #,##0.000_-;_-* &quot;-&quot;??_-;_-@_-"/>
    <numFmt numFmtId="168" formatCode="_-* #,##0.0000_-;\-* #,##0.0000_-;_-* &quot;-&quot;??_-;_-@_-"/>
    <numFmt numFmtId="170" formatCode="0.0000"/>
  </numFmts>
  <fonts count="4" x14ac:knownFonts="1">
    <font>
      <sz val="10"/>
      <name val="Arial"/>
    </font>
    <font>
      <sz val="10"/>
      <name val="Arial"/>
    </font>
    <font>
      <sz val="8"/>
      <name val="Arial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168" fontId="0" fillId="0" borderId="0" xfId="0" applyNumberFormat="1"/>
    <xf numFmtId="43" fontId="0" fillId="0" borderId="0" xfId="1" applyFont="1" applyFill="1"/>
    <xf numFmtId="43" fontId="0" fillId="0" borderId="0" xfId="0" applyNumberFormat="1" applyFill="1"/>
    <xf numFmtId="168" fontId="0" fillId="0" borderId="0" xfId="0" applyNumberFormat="1" applyFill="1"/>
    <xf numFmtId="165" fontId="0" fillId="0" borderId="0" xfId="0" applyNumberFormat="1" applyFill="1"/>
    <xf numFmtId="170" fontId="0" fillId="0" borderId="0" xfId="0" applyNumberFormat="1"/>
    <xf numFmtId="0" fontId="0" fillId="0" borderId="0" xfId="0" applyFill="1"/>
    <xf numFmtId="166" fontId="0" fillId="0" borderId="0" xfId="0" applyNumberFormat="1"/>
    <xf numFmtId="0" fontId="0" fillId="2" borderId="0" xfId="0" applyFill="1"/>
    <xf numFmtId="165" fontId="0" fillId="2" borderId="0" xfId="0" applyNumberFormat="1" applyFill="1"/>
    <xf numFmtId="43" fontId="0" fillId="3" borderId="0" xfId="1" applyFont="1" applyFill="1"/>
    <xf numFmtId="43" fontId="0" fillId="3" borderId="0" xfId="0" applyNumberFormat="1" applyFill="1"/>
    <xf numFmtId="168" fontId="0" fillId="3" borderId="0" xfId="0" applyNumberFormat="1" applyFill="1"/>
    <xf numFmtId="165" fontId="0" fillId="3" borderId="0" xfId="0" applyNumberFormat="1" applyFill="1"/>
    <xf numFmtId="170" fontId="0" fillId="3" borderId="0" xfId="0" applyNumberFormat="1" applyFill="1"/>
    <xf numFmtId="166" fontId="0" fillId="3" borderId="0" xfId="0" applyNumberFormat="1" applyFill="1"/>
    <xf numFmtId="0" fontId="0" fillId="3" borderId="0" xfId="0" applyFill="1"/>
    <xf numFmtId="0" fontId="0" fillId="4" borderId="0" xfId="0" applyFill="1"/>
  </cellXfs>
  <cellStyles count="2">
    <cellStyle name="Normale" xfId="0" builtinId="0"/>
    <cellStyle name="Virgola" xfId="1" builtin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Scala delle portate in moto uniforme</a:t>
            </a:r>
          </a:p>
        </c:rich>
      </c:tx>
      <c:layout>
        <c:manualLayout>
          <c:xMode val="edge"/>
          <c:yMode val="edge"/>
          <c:x val="0.351266321140237"/>
          <c:y val="0.04575163398692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47035927357"/>
          <c:y val="0.150327037261025"/>
          <c:w val="0.813292395934898"/>
          <c:h val="0.57516431647696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'Trapezia '!$A$2:$A$45</c:f>
              <c:numCache>
                <c:formatCode>_(* #,##0.00_);_(* \(#,##0.00\);_(* "-"??_);_(@_)</c:formatCode>
                <c:ptCount val="44"/>
                <c:pt idx="0" formatCode="General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1.400000000000001</c:v>
                </c:pt>
                <c:pt idx="29">
                  <c:v>1.450000000000001</c:v>
                </c:pt>
                <c:pt idx="30">
                  <c:v>1.500000000000001</c:v>
                </c:pt>
                <c:pt idx="31">
                  <c:v>1.51</c:v>
                </c:pt>
                <c:pt idx="32">
                  <c:v>1.52</c:v>
                </c:pt>
                <c:pt idx="33">
                  <c:v>1.53</c:v>
                </c:pt>
                <c:pt idx="34">
                  <c:v>1.550000000000001</c:v>
                </c:pt>
                <c:pt idx="35">
                  <c:v>1.600000000000001</c:v>
                </c:pt>
                <c:pt idx="36">
                  <c:v>1.650000000000001</c:v>
                </c:pt>
                <c:pt idx="37">
                  <c:v>1.700000000000001</c:v>
                </c:pt>
                <c:pt idx="38">
                  <c:v>1.750000000000001</c:v>
                </c:pt>
                <c:pt idx="39">
                  <c:v>1.800000000000001</c:v>
                </c:pt>
                <c:pt idx="40">
                  <c:v>1.850000000000001</c:v>
                </c:pt>
                <c:pt idx="41">
                  <c:v>1.900000000000001</c:v>
                </c:pt>
                <c:pt idx="42">
                  <c:v>1.950000000000001</c:v>
                </c:pt>
                <c:pt idx="43">
                  <c:v>2.000000000000001</c:v>
                </c:pt>
              </c:numCache>
            </c:numRef>
          </c:xVal>
          <c:yVal>
            <c:numRef>
              <c:f>'Trapezia '!$I$2:$I$45</c:f>
              <c:numCache>
                <c:formatCode>_(* #,##0.00_);_(* \(#,##0.00\);_(* "-"??_);_(@_)</c:formatCode>
                <c:ptCount val="44"/>
                <c:pt idx="0" formatCode="General">
                  <c:v>0.0</c:v>
                </c:pt>
                <c:pt idx="1">
                  <c:v>0.203235563542109</c:v>
                </c:pt>
                <c:pt idx="2">
                  <c:v>0.644291305912479</c:v>
                </c:pt>
                <c:pt idx="3">
                  <c:v>1.264828684494</c:v>
                </c:pt>
                <c:pt idx="4">
                  <c:v>2.040889222580248</c:v>
                </c:pt>
                <c:pt idx="5">
                  <c:v>2.957875571274013</c:v>
                </c:pt>
                <c:pt idx="6">
                  <c:v>4.005667053083598</c:v>
                </c:pt>
                <c:pt idx="7">
                  <c:v>5.176746858068381</c:v>
                </c:pt>
                <c:pt idx="8">
                  <c:v>6.465288843410511</c:v>
                </c:pt>
                <c:pt idx="9">
                  <c:v>7.86664584573277</c:v>
                </c:pt>
                <c:pt idx="10">
                  <c:v>9.377035171640704</c:v>
                </c:pt>
                <c:pt idx="11">
                  <c:v>10.99333198823704</c:v>
                </c:pt>
                <c:pt idx="12">
                  <c:v>12.71292660441308</c:v>
                </c:pt>
                <c:pt idx="13">
                  <c:v>14.53362193681315</c:v>
                </c:pt>
                <c:pt idx="14">
                  <c:v>16.45355748686628</c:v>
                </c:pt>
                <c:pt idx="15">
                  <c:v>18.47115149970613</c:v>
                </c:pt>
                <c:pt idx="16">
                  <c:v>20.5850559997173</c:v>
                </c:pt>
                <c:pt idx="17">
                  <c:v>22.79412119531645</c:v>
                </c:pt>
                <c:pt idx="18">
                  <c:v>25.09736685982947</c:v>
                </c:pt>
                <c:pt idx="19">
                  <c:v>27.49395901075428</c:v>
                </c:pt>
                <c:pt idx="20">
                  <c:v>29.98319068327715</c:v>
                </c:pt>
                <c:pt idx="21">
                  <c:v>32.56446591583836</c:v>
                </c:pt>
                <c:pt idx="22">
                  <c:v>35.23728628955941</c:v>
                </c:pt>
                <c:pt idx="23">
                  <c:v>38.0012395224911</c:v>
                </c:pt>
                <c:pt idx="24">
                  <c:v>40.85598973481427</c:v>
                </c:pt>
                <c:pt idx="25">
                  <c:v>43.80126908586837</c:v>
                </c:pt>
                <c:pt idx="26">
                  <c:v>46.83687054717802</c:v>
                </c:pt>
                <c:pt idx="27">
                  <c:v>49.96264162356885</c:v>
                </c:pt>
                <c:pt idx="28">
                  <c:v>53.17847887119634</c:v>
                </c:pt>
                <c:pt idx="29">
                  <c:v>56.48432308978757</c:v>
                </c:pt>
                <c:pt idx="30">
                  <c:v>59.88015508870055</c:v>
                </c:pt>
                <c:pt idx="31">
                  <c:v>60.57012092523051</c:v>
                </c:pt>
                <c:pt idx="32">
                  <c:v>61.26368715144955</c:v>
                </c:pt>
                <c:pt idx="33">
                  <c:v>61.96085411969758</c:v>
                </c:pt>
                <c:pt idx="34">
                  <c:v>63.36599194404362</c:v>
                </c:pt>
                <c:pt idx="35">
                  <c:v>66.9418836781694</c:v>
                </c:pt>
                <c:pt idx="36">
                  <c:v>70.60791030417328</c:v>
                </c:pt>
                <c:pt idx="37">
                  <c:v>74.3641791871971</c:v>
                </c:pt>
                <c:pt idx="38">
                  <c:v>78.21082268182146</c:v>
                </c:pt>
                <c:pt idx="39">
                  <c:v>82.14799601097651</c:v>
                </c:pt>
                <c:pt idx="40">
                  <c:v>86.17587535687912</c:v>
                </c:pt>
                <c:pt idx="41">
                  <c:v>90.29465613872608</c:v>
                </c:pt>
                <c:pt idx="42">
                  <c:v>94.50455145539865</c:v>
                </c:pt>
                <c:pt idx="43">
                  <c:v>98.80579067439525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337800"/>
        <c:axId val="2135347288"/>
      </c:scatterChart>
      <c:valAx>
        <c:axId val="2135337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h (m)</a:t>
                </a:r>
              </a:p>
            </c:rich>
          </c:tx>
          <c:layout>
            <c:manualLayout>
              <c:xMode val="edge"/>
              <c:yMode val="edge"/>
              <c:x val="0.500000747533141"/>
              <c:y val="0.843138798826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135347288"/>
        <c:crosses val="autoZero"/>
        <c:crossBetween val="midCat"/>
      </c:valAx>
      <c:valAx>
        <c:axId val="2135347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Q (m</a:t>
                </a:r>
                <a:r>
                  <a:rPr lang="it-IT" sz="800" b="0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3</a:t>
                </a: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</a:t>
                </a:r>
                <a:r>
                  <a:rPr lang="it-IT" sz="800" b="0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-1</a:t>
                </a: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284810126582278"/>
              <c:y val="0.320261952550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1353378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.0" l="0.75" r="0.75" t="1.0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16</xdr:row>
      <xdr:rowOff>50800</xdr:rowOff>
    </xdr:from>
    <xdr:to>
      <xdr:col>19</xdr:col>
      <xdr:colOff>190500</xdr:colOff>
      <xdr:row>20</xdr:row>
      <xdr:rowOff>38100</xdr:rowOff>
    </xdr:to>
    <xdr:sp macro="" textlink="">
      <xdr:nvSpPr>
        <xdr:cNvPr id="3147" name="AutoShape 7"/>
        <xdr:cNvSpPr>
          <a:spLocks noChangeArrowheads="1"/>
        </xdr:cNvSpPr>
      </xdr:nvSpPr>
      <xdr:spPr bwMode="auto">
        <a:xfrm>
          <a:off x="9918700" y="2489200"/>
          <a:ext cx="3060700" cy="596900"/>
        </a:xfrm>
        <a:custGeom>
          <a:avLst/>
          <a:gdLst>
            <a:gd name="T0" fmla="*/ 2678113 w 21600"/>
            <a:gd name="T1" fmla="*/ 298450 h 21600"/>
            <a:gd name="T2" fmla="*/ 1530350 w 21600"/>
            <a:gd name="T3" fmla="*/ 596900 h 21600"/>
            <a:gd name="T4" fmla="*/ 382588 w 21600"/>
            <a:gd name="T5" fmla="*/ 298450 h 21600"/>
            <a:gd name="T6" fmla="*/ 153035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14</xdr:col>
      <xdr:colOff>495300</xdr:colOff>
      <xdr:row>20</xdr:row>
      <xdr:rowOff>50800</xdr:rowOff>
    </xdr:from>
    <xdr:to>
      <xdr:col>15</xdr:col>
      <xdr:colOff>584200</xdr:colOff>
      <xdr:row>20</xdr:row>
      <xdr:rowOff>50800</xdr:rowOff>
    </xdr:to>
    <xdr:sp macro="" textlink="">
      <xdr:nvSpPr>
        <xdr:cNvPr id="3148" name="Line 8"/>
        <xdr:cNvSpPr>
          <a:spLocks noChangeShapeType="1"/>
        </xdr:cNvSpPr>
      </xdr:nvSpPr>
      <xdr:spPr bwMode="auto">
        <a:xfrm>
          <a:off x="9918700" y="3098800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16</xdr:col>
      <xdr:colOff>152400</xdr:colOff>
      <xdr:row>17</xdr:row>
      <xdr:rowOff>101600</xdr:rowOff>
    </xdr:from>
    <xdr:to>
      <xdr:col>16</xdr:col>
      <xdr:colOff>292100</xdr:colOff>
      <xdr:row>18</xdr:row>
      <xdr:rowOff>139700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0922000" y="2692400"/>
          <a:ext cx="139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h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h</a:t>
          </a:r>
        </a:p>
      </xdr:txBody>
    </xdr:sp>
    <xdr:clientData/>
  </xdr:twoCellAnchor>
  <xdr:twoCellAnchor>
    <xdr:from>
      <xdr:col>14</xdr:col>
      <xdr:colOff>520700</xdr:colOff>
      <xdr:row>19</xdr:row>
      <xdr:rowOff>25400</xdr:rowOff>
    </xdr:from>
    <xdr:to>
      <xdr:col>15</xdr:col>
      <xdr:colOff>190500</xdr:colOff>
      <xdr:row>20</xdr:row>
      <xdr:rowOff>25400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9944100" y="2921000"/>
          <a:ext cx="3429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beta</a:t>
          </a:r>
        </a:p>
      </xdr:txBody>
    </xdr:sp>
    <xdr:clientData/>
  </xdr:twoCellAnchor>
  <xdr:twoCellAnchor>
    <xdr:from>
      <xdr:col>15</xdr:col>
      <xdr:colOff>279400</xdr:colOff>
      <xdr:row>19</xdr:row>
      <xdr:rowOff>38100</xdr:rowOff>
    </xdr:from>
    <xdr:to>
      <xdr:col>15</xdr:col>
      <xdr:colOff>393700</xdr:colOff>
      <xdr:row>20</xdr:row>
      <xdr:rowOff>38100</xdr:rowOff>
    </xdr:to>
    <xdr:sp macro="" textlink="">
      <xdr:nvSpPr>
        <xdr:cNvPr id="3151" name="Freeform 13"/>
        <xdr:cNvSpPr>
          <a:spLocks/>
        </xdr:cNvSpPr>
      </xdr:nvSpPr>
      <xdr:spPr bwMode="auto">
        <a:xfrm>
          <a:off x="10375900" y="2933700"/>
          <a:ext cx="114300" cy="152400"/>
        </a:xfrm>
        <a:custGeom>
          <a:avLst/>
          <a:gdLst>
            <a:gd name="T0" fmla="*/ 114300 w 14"/>
            <a:gd name="T1" fmla="*/ 0 h 22"/>
            <a:gd name="T2" fmla="*/ 48986 w 14"/>
            <a:gd name="T3" fmla="*/ 20782 h 22"/>
            <a:gd name="T4" fmla="*/ 8164 w 14"/>
            <a:gd name="T5" fmla="*/ 90055 h 22"/>
            <a:gd name="T6" fmla="*/ 8164 w 14"/>
            <a:gd name="T7" fmla="*/ 152400 h 2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2">
              <a:moveTo>
                <a:pt x="14" y="0"/>
              </a:moveTo>
              <a:cubicBezTo>
                <a:pt x="11" y="0"/>
                <a:pt x="8" y="1"/>
                <a:pt x="6" y="3"/>
              </a:cubicBezTo>
              <a:cubicBezTo>
                <a:pt x="4" y="5"/>
                <a:pt x="2" y="10"/>
                <a:pt x="1" y="13"/>
              </a:cubicBezTo>
              <a:cubicBezTo>
                <a:pt x="0" y="16"/>
                <a:pt x="1" y="21"/>
                <a:pt x="1" y="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15</xdr:col>
      <xdr:colOff>609600</xdr:colOff>
      <xdr:row>16</xdr:row>
      <xdr:rowOff>50800</xdr:rowOff>
    </xdr:from>
    <xdr:to>
      <xdr:col>18</xdr:col>
      <xdr:colOff>88900</xdr:colOff>
      <xdr:row>20</xdr:row>
      <xdr:rowOff>25400</xdr:rowOff>
    </xdr:to>
    <xdr:sp macro="" textlink="">
      <xdr:nvSpPr>
        <xdr:cNvPr id="3152" name="Rectangle 15"/>
        <xdr:cNvSpPr>
          <a:spLocks noChangeArrowheads="1"/>
        </xdr:cNvSpPr>
      </xdr:nvSpPr>
      <xdr:spPr bwMode="auto">
        <a:xfrm>
          <a:off x="10706100" y="2489200"/>
          <a:ext cx="149860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14</xdr:col>
      <xdr:colOff>533400</xdr:colOff>
      <xdr:row>16</xdr:row>
      <xdr:rowOff>50800</xdr:rowOff>
    </xdr:from>
    <xdr:to>
      <xdr:col>18</xdr:col>
      <xdr:colOff>520700</xdr:colOff>
      <xdr:row>16</xdr:row>
      <xdr:rowOff>50800</xdr:rowOff>
    </xdr:to>
    <xdr:sp macro="" textlink="">
      <xdr:nvSpPr>
        <xdr:cNvPr id="3153" name="Line 16"/>
        <xdr:cNvSpPr>
          <a:spLocks noChangeShapeType="1"/>
        </xdr:cNvSpPr>
      </xdr:nvSpPr>
      <xdr:spPr bwMode="auto">
        <a:xfrm>
          <a:off x="9956800" y="2489200"/>
          <a:ext cx="267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16</xdr:col>
      <xdr:colOff>508000</xdr:colOff>
      <xdr:row>20</xdr:row>
      <xdr:rowOff>139700</xdr:rowOff>
    </xdr:from>
    <xdr:to>
      <xdr:col>17</xdr:col>
      <xdr:colOff>25400</xdr:colOff>
      <xdr:row>21</xdr:row>
      <xdr:rowOff>139700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11277600" y="3187700"/>
          <a:ext cx="1905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</a:t>
          </a: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15</xdr:col>
      <xdr:colOff>165100</xdr:colOff>
      <xdr:row>14</xdr:row>
      <xdr:rowOff>101600</xdr:rowOff>
    </xdr:from>
    <xdr:to>
      <xdr:col>15</xdr:col>
      <xdr:colOff>317500</xdr:colOff>
      <xdr:row>15</xdr:row>
      <xdr:rowOff>139700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10261600" y="2235200"/>
          <a:ext cx="1524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h</a:t>
          </a:r>
        </a:p>
      </xdr:txBody>
    </xdr:sp>
    <xdr:clientData/>
  </xdr:twoCellAnchor>
  <xdr:twoCellAnchor>
    <xdr:from>
      <xdr:col>15</xdr:col>
      <xdr:colOff>355600</xdr:colOff>
      <xdr:row>15</xdr:row>
      <xdr:rowOff>50800</xdr:rowOff>
    </xdr:from>
    <xdr:to>
      <xdr:col>15</xdr:col>
      <xdr:colOff>609600</xdr:colOff>
      <xdr:row>15</xdr:row>
      <xdr:rowOff>50800</xdr:rowOff>
    </xdr:to>
    <xdr:sp macro="" textlink="">
      <xdr:nvSpPr>
        <xdr:cNvPr id="3156" name="Line 20"/>
        <xdr:cNvSpPr>
          <a:spLocks noChangeShapeType="1"/>
        </xdr:cNvSpPr>
      </xdr:nvSpPr>
      <xdr:spPr bwMode="auto">
        <a:xfrm>
          <a:off x="10452100" y="2336800"/>
          <a:ext cx="254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14</xdr:col>
      <xdr:colOff>469900</xdr:colOff>
      <xdr:row>15</xdr:row>
      <xdr:rowOff>50800</xdr:rowOff>
    </xdr:from>
    <xdr:to>
      <xdr:col>15</xdr:col>
      <xdr:colOff>114300</xdr:colOff>
      <xdr:row>15</xdr:row>
      <xdr:rowOff>50800</xdr:rowOff>
    </xdr:to>
    <xdr:sp macro="" textlink="">
      <xdr:nvSpPr>
        <xdr:cNvPr id="3157" name="Line 21"/>
        <xdr:cNvSpPr>
          <a:spLocks noChangeShapeType="1"/>
        </xdr:cNvSpPr>
      </xdr:nvSpPr>
      <xdr:spPr bwMode="auto">
        <a:xfrm flipH="1">
          <a:off x="9893300" y="2336800"/>
          <a:ext cx="31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16</xdr:col>
      <xdr:colOff>88900</xdr:colOff>
      <xdr:row>16</xdr:row>
      <xdr:rowOff>50800</xdr:rowOff>
    </xdr:from>
    <xdr:to>
      <xdr:col>16</xdr:col>
      <xdr:colOff>88900</xdr:colOff>
      <xdr:row>20</xdr:row>
      <xdr:rowOff>50800</xdr:rowOff>
    </xdr:to>
    <xdr:sp macro="" textlink="">
      <xdr:nvSpPr>
        <xdr:cNvPr id="3158" name="Line 22"/>
        <xdr:cNvSpPr>
          <a:spLocks noChangeShapeType="1"/>
        </xdr:cNvSpPr>
      </xdr:nvSpPr>
      <xdr:spPr bwMode="auto">
        <a:xfrm>
          <a:off x="10858500" y="24892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17</xdr:col>
      <xdr:colOff>101600</xdr:colOff>
      <xdr:row>21</xdr:row>
      <xdr:rowOff>63500</xdr:rowOff>
    </xdr:from>
    <xdr:to>
      <xdr:col>18</xdr:col>
      <xdr:colOff>88900</xdr:colOff>
      <xdr:row>21</xdr:row>
      <xdr:rowOff>63500</xdr:rowOff>
    </xdr:to>
    <xdr:sp macro="" textlink="">
      <xdr:nvSpPr>
        <xdr:cNvPr id="3159" name="Line 23"/>
        <xdr:cNvSpPr>
          <a:spLocks noChangeShapeType="1"/>
        </xdr:cNvSpPr>
      </xdr:nvSpPr>
      <xdr:spPr bwMode="auto">
        <a:xfrm>
          <a:off x="11544300" y="3263900"/>
          <a:ext cx="660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15</xdr:col>
      <xdr:colOff>571500</xdr:colOff>
      <xdr:row>21</xdr:row>
      <xdr:rowOff>63500</xdr:rowOff>
    </xdr:from>
    <xdr:to>
      <xdr:col>16</xdr:col>
      <xdr:colOff>317500</xdr:colOff>
      <xdr:row>21</xdr:row>
      <xdr:rowOff>63500</xdr:rowOff>
    </xdr:to>
    <xdr:sp macro="" textlink="">
      <xdr:nvSpPr>
        <xdr:cNvPr id="3160" name="Line 24"/>
        <xdr:cNvSpPr>
          <a:spLocks noChangeShapeType="1"/>
        </xdr:cNvSpPr>
      </xdr:nvSpPr>
      <xdr:spPr bwMode="auto">
        <a:xfrm flipH="1">
          <a:off x="10668000" y="32639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14</xdr:col>
      <xdr:colOff>0</xdr:colOff>
      <xdr:row>1</xdr:row>
      <xdr:rowOff>25400</xdr:rowOff>
    </xdr:from>
    <xdr:to>
      <xdr:col>19</xdr:col>
      <xdr:colOff>647700</xdr:colOff>
      <xdr:row>13</xdr:row>
      <xdr:rowOff>139700</xdr:rowOff>
    </xdr:to>
    <xdr:graphicFrame macro="">
      <xdr:nvGraphicFramePr>
        <xdr:cNvPr id="3161" name="Gra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177800</xdr:colOff>
      <xdr:row>17</xdr:row>
      <xdr:rowOff>76200</xdr:rowOff>
    </xdr:from>
    <xdr:to>
      <xdr:col>16</xdr:col>
      <xdr:colOff>393700</xdr:colOff>
      <xdr:row>18</xdr:row>
      <xdr:rowOff>101600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10947400" y="2667000"/>
          <a:ext cx="21590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A32" sqref="A32:M35"/>
    </sheetView>
  </sheetViews>
  <sheetFormatPr baseColWidth="10" defaultColWidth="8.83203125" defaultRowHeight="12" x14ac:dyDescent="0"/>
  <sheetData>
    <row r="1" spans="1:15">
      <c r="A1" s="2" t="s">
        <v>11</v>
      </c>
      <c r="B1" s="2" t="s">
        <v>3</v>
      </c>
      <c r="C1" s="2" t="s">
        <v>5</v>
      </c>
      <c r="D1" s="2" t="s">
        <v>10</v>
      </c>
      <c r="E1" s="2" t="s">
        <v>12</v>
      </c>
      <c r="F1" s="2" t="s">
        <v>9</v>
      </c>
      <c r="G1" s="2" t="s">
        <v>8</v>
      </c>
      <c r="H1" s="2" t="s">
        <v>6</v>
      </c>
      <c r="I1" s="2" t="s">
        <v>7</v>
      </c>
      <c r="J1" s="2" t="s">
        <v>13</v>
      </c>
      <c r="K1" s="2" t="s">
        <v>4</v>
      </c>
      <c r="L1" s="2" t="s">
        <v>14</v>
      </c>
      <c r="M1" s="2" t="s">
        <v>15</v>
      </c>
    </row>
    <row r="2" spans="1:15">
      <c r="A2">
        <v>0</v>
      </c>
      <c r="B2">
        <v>0</v>
      </c>
      <c r="C2">
        <v>0</v>
      </c>
      <c r="D2">
        <v>0</v>
      </c>
      <c r="F2">
        <v>0</v>
      </c>
      <c r="G2">
        <v>0</v>
      </c>
      <c r="H2" s="13">
        <v>0</v>
      </c>
      <c r="I2">
        <v>0</v>
      </c>
      <c r="L2" s="13"/>
    </row>
    <row r="3" spans="1:15">
      <c r="A3" s="3">
        <v>0.05</v>
      </c>
      <c r="B3" s="4">
        <f t="shared" ref="B3:B45" si="0">$P$28*A3</f>
        <v>0.30000000000000004</v>
      </c>
      <c r="C3" s="4">
        <f t="shared" ref="C3:C45" si="1">A3^2*TAN(RADIANS(90-$P$31))</f>
        <v>2.5000000000000001E-3</v>
      </c>
      <c r="D3" s="4">
        <f>B3+C3</f>
        <v>0.30250000000000005</v>
      </c>
      <c r="E3" s="5">
        <f t="shared" ref="E3:E45" si="2">A3*TAN(RADIANS(90-$P$31))</f>
        <v>4.9999999999999996E-2</v>
      </c>
      <c r="F3" s="4">
        <f t="shared" ref="F3:F45" si="3">$P$28+2*(SQRT(E3^2+A3^2))</f>
        <v>6.1414213562373092</v>
      </c>
      <c r="G3" s="1">
        <f t="shared" ref="G3:G45" si="4">D3/F3</f>
        <v>4.9255698714236081E-2</v>
      </c>
      <c r="H3" s="14">
        <f t="shared" ref="H3:H45" si="5">$P$30*G3^(2/3)*$P$29^0.5</f>
        <v>0.67185310261854347</v>
      </c>
      <c r="I3" s="4">
        <f t="shared" ref="I3:I45" si="6">H3*D3</f>
        <v>0.20323556354210942</v>
      </c>
      <c r="J3" s="10">
        <f t="shared" ref="J3:J45" si="7">9.81/(($P$30*A3^(1/6))^2)</f>
        <v>4.2605498910073654E-2</v>
      </c>
      <c r="K3" s="12">
        <f t="shared" ref="K3:K45" si="8">$P$29</f>
        <v>0.04</v>
      </c>
      <c r="L3" s="13">
        <f>(9.81*A3)^0.5</f>
        <v>0.70035705179572516</v>
      </c>
      <c r="M3">
        <f>H3/L3</f>
        <v>0.95930083219109852</v>
      </c>
    </row>
    <row r="4" spans="1:15">
      <c r="A4" s="3">
        <f>A3+0.05</f>
        <v>0.1</v>
      </c>
      <c r="B4" s="4">
        <f t="shared" si="0"/>
        <v>0.60000000000000009</v>
      </c>
      <c r="C4" s="4">
        <f t="shared" si="1"/>
        <v>0.01</v>
      </c>
      <c r="D4" s="4">
        <f t="shared" ref="D4:D45" si="9">B4+C4</f>
        <v>0.6100000000000001</v>
      </c>
      <c r="E4" s="5">
        <f t="shared" si="2"/>
        <v>9.9999999999999992E-2</v>
      </c>
      <c r="F4" s="4">
        <f t="shared" si="3"/>
        <v>6.2828427124746193</v>
      </c>
      <c r="G4" s="1">
        <f t="shared" si="4"/>
        <v>9.7089809170113658E-2</v>
      </c>
      <c r="H4" s="14">
        <f t="shared" si="5"/>
        <v>1.0562152555942279</v>
      </c>
      <c r="I4" s="4">
        <f t="shared" si="6"/>
        <v>0.64429130591247907</v>
      </c>
      <c r="J4" s="10">
        <f t="shared" si="7"/>
        <v>3.3816006894740437E-2</v>
      </c>
      <c r="K4" s="12">
        <f t="shared" si="8"/>
        <v>0.04</v>
      </c>
      <c r="L4" s="13">
        <f t="shared" ref="L4:L45" si="10">(9.81*A4)^0.5</f>
        <v>0.99045444115315073</v>
      </c>
      <c r="M4">
        <f t="shared" ref="M4:M43" si="11">H4/L4</f>
        <v>1.0663945878868635</v>
      </c>
      <c r="O4" s="11"/>
    </row>
    <row r="5" spans="1:15">
      <c r="A5" s="3">
        <f t="shared" ref="A5:A21" si="12">A4+0.05</f>
        <v>0.15000000000000002</v>
      </c>
      <c r="B5" s="4">
        <f t="shared" si="0"/>
        <v>0.90000000000000013</v>
      </c>
      <c r="C5" s="4">
        <f t="shared" si="1"/>
        <v>2.2500000000000003E-2</v>
      </c>
      <c r="D5" s="4">
        <f t="shared" si="9"/>
        <v>0.9225000000000001</v>
      </c>
      <c r="E5" s="5">
        <f t="shared" si="2"/>
        <v>0.15</v>
      </c>
      <c r="F5" s="4">
        <f t="shared" si="3"/>
        <v>6.4242640687119286</v>
      </c>
      <c r="G5" s="1">
        <f t="shared" si="4"/>
        <v>0.1435962143108109</v>
      </c>
      <c r="H5" s="14">
        <f t="shared" si="5"/>
        <v>1.3710880048715444</v>
      </c>
      <c r="I5" s="4">
        <f t="shared" si="6"/>
        <v>1.2648286844939998</v>
      </c>
      <c r="J5" s="10">
        <f t="shared" si="7"/>
        <v>2.9541003018633247E-2</v>
      </c>
      <c r="K5" s="12">
        <f t="shared" si="8"/>
        <v>0.04</v>
      </c>
      <c r="L5" s="13">
        <f t="shared" si="10"/>
        <v>1.2130539971493439</v>
      </c>
      <c r="M5">
        <f t="shared" si="11"/>
        <v>1.130277801395138</v>
      </c>
    </row>
    <row r="6" spans="1:15">
      <c r="A6" s="3">
        <f t="shared" si="12"/>
        <v>0.2</v>
      </c>
      <c r="B6" s="4">
        <f t="shared" si="0"/>
        <v>1.2000000000000002</v>
      </c>
      <c r="C6" s="4">
        <f t="shared" si="1"/>
        <v>0.04</v>
      </c>
      <c r="D6" s="4">
        <f t="shared" si="9"/>
        <v>1.2400000000000002</v>
      </c>
      <c r="E6" s="5">
        <f t="shared" si="2"/>
        <v>0.19999999999999998</v>
      </c>
      <c r="F6" s="4">
        <f t="shared" si="3"/>
        <v>6.5656854249492378</v>
      </c>
      <c r="G6" s="1">
        <f t="shared" si="4"/>
        <v>0.18886070832575522</v>
      </c>
      <c r="H6" s="14">
        <f t="shared" si="5"/>
        <v>1.6458784053066513</v>
      </c>
      <c r="I6" s="4">
        <f t="shared" si="6"/>
        <v>2.040889222580248</v>
      </c>
      <c r="J6" s="10">
        <f t="shared" si="7"/>
        <v>2.683978245903744E-2</v>
      </c>
      <c r="K6" s="12">
        <f t="shared" si="8"/>
        <v>0.04</v>
      </c>
      <c r="L6" s="13">
        <f t="shared" si="10"/>
        <v>1.4007141035914503</v>
      </c>
      <c r="M6">
        <f t="shared" si="11"/>
        <v>1.1750280810956328</v>
      </c>
    </row>
    <row r="7" spans="1:15">
      <c r="A7" s="3">
        <f t="shared" si="12"/>
        <v>0.25</v>
      </c>
      <c r="B7" s="4">
        <f t="shared" si="0"/>
        <v>1.5</v>
      </c>
      <c r="C7" s="4">
        <f t="shared" si="1"/>
        <v>6.2499999999999993E-2</v>
      </c>
      <c r="D7" s="4">
        <f t="shared" si="9"/>
        <v>1.5625</v>
      </c>
      <c r="E7" s="5">
        <f t="shared" si="2"/>
        <v>0.24999999999999997</v>
      </c>
      <c r="F7" s="4">
        <f t="shared" si="3"/>
        <v>6.7071067811865479</v>
      </c>
      <c r="G7" s="1">
        <f t="shared" si="4"/>
        <v>0.23296184941960618</v>
      </c>
      <c r="H7" s="14">
        <f t="shared" si="5"/>
        <v>1.8930403656153683</v>
      </c>
      <c r="I7" s="4">
        <f t="shared" si="6"/>
        <v>2.957875571274013</v>
      </c>
      <c r="J7" s="10">
        <f t="shared" si="7"/>
        <v>2.4915846911692855E-2</v>
      </c>
      <c r="K7" s="12">
        <f t="shared" si="8"/>
        <v>0.04</v>
      </c>
      <c r="L7" s="13">
        <f t="shared" si="10"/>
        <v>1.5660459763365826</v>
      </c>
      <c r="M7">
        <f t="shared" si="11"/>
        <v>1.2088025474473723</v>
      </c>
    </row>
    <row r="8" spans="1:15">
      <c r="A8" s="3">
        <f t="shared" si="12"/>
        <v>0.3</v>
      </c>
      <c r="B8" s="4">
        <f t="shared" si="0"/>
        <v>1.7999999999999998</v>
      </c>
      <c r="C8" s="4">
        <f t="shared" si="1"/>
        <v>8.9999999999999983E-2</v>
      </c>
      <c r="D8" s="4">
        <f t="shared" si="9"/>
        <v>1.89</v>
      </c>
      <c r="E8" s="5">
        <f t="shared" si="2"/>
        <v>0.29999999999999993</v>
      </c>
      <c r="F8" s="4">
        <f t="shared" si="3"/>
        <v>6.8485281374238571</v>
      </c>
      <c r="G8" s="1">
        <f t="shared" si="4"/>
        <v>0.27597170692372192</v>
      </c>
      <c r="H8" s="14">
        <f t="shared" si="5"/>
        <v>2.1194005571870895</v>
      </c>
      <c r="I8" s="4">
        <f t="shared" si="6"/>
        <v>4.0056670530835987</v>
      </c>
      <c r="J8" s="10">
        <f t="shared" si="7"/>
        <v>2.3446709633987088E-2</v>
      </c>
      <c r="K8" s="12">
        <f t="shared" si="8"/>
        <v>0.04</v>
      </c>
      <c r="L8" s="13">
        <f t="shared" si="10"/>
        <v>1.7155174146594956</v>
      </c>
      <c r="M8">
        <f t="shared" si="11"/>
        <v>1.235429345733432</v>
      </c>
    </row>
    <row r="9" spans="1:15">
      <c r="A9" s="3">
        <f t="shared" si="12"/>
        <v>0.35</v>
      </c>
      <c r="B9" s="4">
        <f t="shared" si="0"/>
        <v>2.0999999999999996</v>
      </c>
      <c r="C9" s="4">
        <f t="shared" si="1"/>
        <v>0.12249999999999997</v>
      </c>
      <c r="D9" s="4">
        <f t="shared" si="9"/>
        <v>2.2224999999999997</v>
      </c>
      <c r="E9" s="5">
        <f t="shared" si="2"/>
        <v>0.34999999999999992</v>
      </c>
      <c r="F9" s="4">
        <f t="shared" si="3"/>
        <v>6.9899494936611664</v>
      </c>
      <c r="G9" s="1">
        <f t="shared" si="4"/>
        <v>0.31795651771382227</v>
      </c>
      <c r="H9" s="14">
        <f t="shared" si="5"/>
        <v>2.3292449305144576</v>
      </c>
      <c r="I9" s="4">
        <f t="shared" si="6"/>
        <v>5.1767468580683813</v>
      </c>
      <c r="J9" s="10">
        <f t="shared" si="7"/>
        <v>2.2272363634287144E-2</v>
      </c>
      <c r="K9" s="12">
        <f t="shared" si="8"/>
        <v>0.04</v>
      </c>
      <c r="L9" s="13">
        <f t="shared" si="10"/>
        <v>1.8529705880018712</v>
      </c>
      <c r="M9">
        <f t="shared" si="11"/>
        <v>1.2570328668984279</v>
      </c>
    </row>
    <row r="10" spans="1:15">
      <c r="A10" s="3">
        <f t="shared" si="12"/>
        <v>0.39999999999999997</v>
      </c>
      <c r="B10" s="4">
        <f t="shared" si="0"/>
        <v>2.4</v>
      </c>
      <c r="C10" s="4">
        <f t="shared" si="1"/>
        <v>0.15999999999999995</v>
      </c>
      <c r="D10" s="4">
        <f t="shared" si="9"/>
        <v>2.56</v>
      </c>
      <c r="E10" s="5">
        <f t="shared" si="2"/>
        <v>0.39999999999999991</v>
      </c>
      <c r="F10" s="4">
        <f t="shared" si="3"/>
        <v>7.1313708498984756</v>
      </c>
      <c r="G10" s="1">
        <f t="shared" si="4"/>
        <v>0.35897726452361473</v>
      </c>
      <c r="H10" s="14">
        <f t="shared" si="5"/>
        <v>2.525503454457231</v>
      </c>
      <c r="I10" s="4">
        <f t="shared" si="6"/>
        <v>6.4652888434105114</v>
      </c>
      <c r="J10" s="10">
        <f t="shared" si="7"/>
        <v>2.1302749455036823E-2</v>
      </c>
      <c r="K10" s="12">
        <f t="shared" si="8"/>
        <v>0.04</v>
      </c>
      <c r="L10" s="13">
        <f t="shared" si="10"/>
        <v>1.9809088823063012</v>
      </c>
      <c r="M10">
        <f t="shared" si="11"/>
        <v>1.2749215660625832</v>
      </c>
    </row>
    <row r="11" spans="1:15">
      <c r="A11" s="3">
        <f t="shared" si="12"/>
        <v>0.44999999999999996</v>
      </c>
      <c r="B11" s="4">
        <f t="shared" si="0"/>
        <v>2.6999999999999997</v>
      </c>
      <c r="C11" s="4">
        <f t="shared" si="1"/>
        <v>0.20249999999999993</v>
      </c>
      <c r="D11" s="4">
        <f t="shared" si="9"/>
        <v>2.9024999999999999</v>
      </c>
      <c r="E11" s="5">
        <f t="shared" si="2"/>
        <v>0.4499999999999999</v>
      </c>
      <c r="F11" s="4">
        <f t="shared" si="3"/>
        <v>7.2727922061357848</v>
      </c>
      <c r="G11" s="1">
        <f t="shared" si="4"/>
        <v>0.39909018678565689</v>
      </c>
      <c r="H11" s="14">
        <f t="shared" si="5"/>
        <v>2.7103000329828664</v>
      </c>
      <c r="I11" s="4">
        <f t="shared" si="6"/>
        <v>7.8666458457327693</v>
      </c>
      <c r="J11" s="10">
        <f t="shared" si="7"/>
        <v>2.0482587498595495E-2</v>
      </c>
      <c r="K11" s="12">
        <f t="shared" si="8"/>
        <v>0.04</v>
      </c>
      <c r="L11" s="13">
        <f t="shared" si="10"/>
        <v>2.1010711553871753</v>
      </c>
      <c r="M11">
        <f t="shared" si="11"/>
        <v>1.289961087721194</v>
      </c>
    </row>
    <row r="12" spans="1:15">
      <c r="A12" s="3">
        <f t="shared" si="12"/>
        <v>0.49999999999999994</v>
      </c>
      <c r="B12" s="4">
        <f t="shared" si="0"/>
        <v>2.9999999999999996</v>
      </c>
      <c r="C12" s="4">
        <f t="shared" si="1"/>
        <v>0.24999999999999992</v>
      </c>
      <c r="D12" s="4">
        <f t="shared" si="9"/>
        <v>3.2499999999999996</v>
      </c>
      <c r="E12" s="5">
        <f t="shared" si="2"/>
        <v>0.49999999999999989</v>
      </c>
      <c r="F12" s="4">
        <f t="shared" si="3"/>
        <v>7.4142135623730949</v>
      </c>
      <c r="G12" s="1">
        <f t="shared" si="4"/>
        <v>0.43834723300845407</v>
      </c>
      <c r="H12" s="14">
        <f t="shared" si="5"/>
        <v>2.8852415912740632</v>
      </c>
      <c r="I12" s="4">
        <f t="shared" si="6"/>
        <v>9.3770351716407045</v>
      </c>
      <c r="J12" s="10">
        <f t="shared" si="7"/>
        <v>1.9775720799149934E-2</v>
      </c>
      <c r="K12" s="12">
        <f t="shared" si="8"/>
        <v>0.04</v>
      </c>
      <c r="L12" s="13">
        <f t="shared" si="10"/>
        <v>2.2147234590350098</v>
      </c>
      <c r="M12">
        <f t="shared" si="11"/>
        <v>1.3027547884155293</v>
      </c>
    </row>
    <row r="13" spans="1:15">
      <c r="A13" s="3">
        <f t="shared" si="12"/>
        <v>0.54999999999999993</v>
      </c>
      <c r="B13" s="4">
        <f t="shared" si="0"/>
        <v>3.3</v>
      </c>
      <c r="C13" s="4">
        <f t="shared" si="1"/>
        <v>0.30249999999999988</v>
      </c>
      <c r="D13" s="4">
        <f t="shared" si="9"/>
        <v>3.6024999999999996</v>
      </c>
      <c r="E13" s="5">
        <f t="shared" si="2"/>
        <v>0.54999999999999982</v>
      </c>
      <c r="F13" s="4">
        <f t="shared" si="3"/>
        <v>7.5556349186104041</v>
      </c>
      <c r="G13" s="1">
        <f t="shared" si="4"/>
        <v>0.47679646234979206</v>
      </c>
      <c r="H13" s="14">
        <f t="shared" si="5"/>
        <v>3.0515841743891858</v>
      </c>
      <c r="I13" s="4">
        <f t="shared" si="6"/>
        <v>10.99333198823704</v>
      </c>
      <c r="J13" s="10">
        <f t="shared" si="7"/>
        <v>1.9157320288405593E-2</v>
      </c>
      <c r="K13" s="12">
        <f t="shared" si="8"/>
        <v>0.04</v>
      </c>
      <c r="L13" s="13">
        <f t="shared" si="10"/>
        <v>2.3228215600859228</v>
      </c>
      <c r="M13">
        <f t="shared" si="11"/>
        <v>1.313740248853341</v>
      </c>
    </row>
    <row r="14" spans="1:15">
      <c r="A14" s="3">
        <f t="shared" si="12"/>
        <v>0.6</v>
      </c>
      <c r="B14" s="4">
        <f t="shared" si="0"/>
        <v>3.5999999999999996</v>
      </c>
      <c r="C14" s="4">
        <f t="shared" si="1"/>
        <v>0.35999999999999993</v>
      </c>
      <c r="D14" s="4">
        <f t="shared" si="9"/>
        <v>3.9599999999999995</v>
      </c>
      <c r="E14" s="5">
        <f t="shared" si="2"/>
        <v>0.59999999999999987</v>
      </c>
      <c r="F14" s="4">
        <f t="shared" si="3"/>
        <v>7.6970562748477143</v>
      </c>
      <c r="G14" s="1">
        <f t="shared" si="4"/>
        <v>0.51448240192038197</v>
      </c>
      <c r="H14" s="14">
        <f t="shared" si="5"/>
        <v>3.2103350011144158</v>
      </c>
      <c r="I14" s="4">
        <f t="shared" si="6"/>
        <v>12.712926604413084</v>
      </c>
      <c r="J14" s="10">
        <f t="shared" si="7"/>
        <v>1.8609665769092017E-2</v>
      </c>
      <c r="K14" s="12">
        <f t="shared" si="8"/>
        <v>0.04</v>
      </c>
      <c r="L14" s="13">
        <f t="shared" si="10"/>
        <v>2.4261079942986874</v>
      </c>
      <c r="M14">
        <f t="shared" si="11"/>
        <v>1.3232448879681566</v>
      </c>
    </row>
    <row r="15" spans="1:15">
      <c r="A15" s="3">
        <f t="shared" si="12"/>
        <v>0.65</v>
      </c>
      <c r="B15" s="4">
        <f t="shared" si="0"/>
        <v>3.9000000000000004</v>
      </c>
      <c r="C15" s="4">
        <f t="shared" si="1"/>
        <v>0.42249999999999999</v>
      </c>
      <c r="D15" s="4">
        <f t="shared" si="9"/>
        <v>4.3225000000000007</v>
      </c>
      <c r="E15" s="5">
        <f t="shared" si="2"/>
        <v>0.64999999999999991</v>
      </c>
      <c r="F15" s="4">
        <f t="shared" si="3"/>
        <v>7.8384776310850235</v>
      </c>
      <c r="G15" s="1">
        <f t="shared" si="4"/>
        <v>0.55144636540879799</v>
      </c>
      <c r="H15" s="14">
        <f t="shared" si="5"/>
        <v>3.362318551026755</v>
      </c>
      <c r="I15" s="4">
        <f t="shared" si="6"/>
        <v>14.533621936813152</v>
      </c>
      <c r="J15" s="10">
        <f t="shared" si="7"/>
        <v>1.8119708407556757E-2</v>
      </c>
      <c r="K15" s="12">
        <f t="shared" si="8"/>
        <v>0.04</v>
      </c>
      <c r="L15" s="13">
        <f t="shared" si="10"/>
        <v>2.5251732613822759</v>
      </c>
      <c r="M15">
        <f t="shared" si="11"/>
        <v>1.3315199406104226</v>
      </c>
    </row>
    <row r="16" spans="1:15">
      <c r="A16" s="6">
        <f t="shared" si="12"/>
        <v>0.70000000000000007</v>
      </c>
      <c r="B16" s="7">
        <f t="shared" si="0"/>
        <v>4.2</v>
      </c>
      <c r="C16" s="7">
        <f t="shared" si="1"/>
        <v>0.49000000000000005</v>
      </c>
      <c r="D16" s="7">
        <f t="shared" si="9"/>
        <v>4.6900000000000004</v>
      </c>
      <c r="E16" s="8">
        <f t="shared" si="2"/>
        <v>0.7</v>
      </c>
      <c r="F16" s="7">
        <f t="shared" si="3"/>
        <v>7.9798989873223327</v>
      </c>
      <c r="G16" s="9">
        <f t="shared" si="4"/>
        <v>0.5877267378260056</v>
      </c>
      <c r="H16" s="14">
        <f t="shared" si="5"/>
        <v>3.508221212551446</v>
      </c>
      <c r="I16" s="7">
        <f t="shared" si="6"/>
        <v>16.453557486866284</v>
      </c>
      <c r="J16" s="10">
        <f t="shared" si="7"/>
        <v>1.7677586731442842E-2</v>
      </c>
      <c r="K16" s="12">
        <f t="shared" si="8"/>
        <v>0.04</v>
      </c>
      <c r="L16" s="13">
        <f t="shared" si="10"/>
        <v>2.6204961362306949</v>
      </c>
      <c r="M16">
        <f t="shared" si="11"/>
        <v>1.3387622153099792</v>
      </c>
    </row>
    <row r="17" spans="1:20">
      <c r="A17" s="3">
        <f t="shared" si="12"/>
        <v>0.75000000000000011</v>
      </c>
      <c r="B17" s="4">
        <f t="shared" si="0"/>
        <v>4.5000000000000009</v>
      </c>
      <c r="C17" s="4">
        <f t="shared" si="1"/>
        <v>0.56250000000000011</v>
      </c>
      <c r="D17" s="4">
        <f t="shared" si="9"/>
        <v>5.0625000000000009</v>
      </c>
      <c r="E17" s="5">
        <f t="shared" si="2"/>
        <v>0.75</v>
      </c>
      <c r="F17" s="4">
        <f t="shared" si="3"/>
        <v>8.1213203435596419</v>
      </c>
      <c r="G17" s="1">
        <f t="shared" si="4"/>
        <v>0.62335923049934328</v>
      </c>
      <c r="H17" s="14">
        <f t="shared" si="5"/>
        <v>3.6486225184604706</v>
      </c>
      <c r="I17" s="4">
        <f t="shared" si="6"/>
        <v>18.471151499706135</v>
      </c>
      <c r="J17" s="10">
        <f t="shared" si="7"/>
        <v>1.7275683366216689E-2</v>
      </c>
      <c r="K17" s="12">
        <f t="shared" si="8"/>
        <v>0.04</v>
      </c>
      <c r="L17" s="13">
        <f t="shared" si="10"/>
        <v>2.7124711980037688</v>
      </c>
      <c r="M17">
        <f t="shared" si="11"/>
        <v>1.3451285754280666</v>
      </c>
    </row>
    <row r="18" spans="1:20">
      <c r="A18" s="3">
        <f t="shared" si="12"/>
        <v>0.80000000000000016</v>
      </c>
      <c r="B18" s="4">
        <f t="shared" si="0"/>
        <v>4.8000000000000007</v>
      </c>
      <c r="C18" s="4">
        <f t="shared" si="1"/>
        <v>0.64000000000000012</v>
      </c>
      <c r="D18" s="4">
        <f t="shared" si="9"/>
        <v>5.4400000000000013</v>
      </c>
      <c r="E18" s="5">
        <f t="shared" si="2"/>
        <v>0.8</v>
      </c>
      <c r="F18" s="4">
        <f t="shared" si="3"/>
        <v>8.2627416997969529</v>
      </c>
      <c r="G18" s="1">
        <f t="shared" si="4"/>
        <v>0.65837710988032982</v>
      </c>
      <c r="H18" s="14">
        <f t="shared" si="5"/>
        <v>3.7840176470068556</v>
      </c>
      <c r="I18" s="4">
        <f t="shared" si="6"/>
        <v>20.585055999717298</v>
      </c>
      <c r="J18" s="10">
        <f t="shared" si="7"/>
        <v>1.6908003447370226E-2</v>
      </c>
      <c r="K18" s="12">
        <f t="shared" si="8"/>
        <v>0.04</v>
      </c>
      <c r="L18" s="13">
        <f t="shared" si="10"/>
        <v>2.8014282071829006</v>
      </c>
      <c r="M18">
        <f t="shared" si="11"/>
        <v>1.3507458935783476</v>
      </c>
    </row>
    <row r="19" spans="1:20">
      <c r="A19" s="3">
        <f t="shared" si="12"/>
        <v>0.8500000000000002</v>
      </c>
      <c r="B19" s="4">
        <f t="shared" si="0"/>
        <v>5.1000000000000014</v>
      </c>
      <c r="C19" s="4">
        <f t="shared" si="1"/>
        <v>0.72250000000000025</v>
      </c>
      <c r="D19" s="4">
        <f t="shared" si="9"/>
        <v>5.8225000000000016</v>
      </c>
      <c r="E19" s="5">
        <f t="shared" si="2"/>
        <v>0.85000000000000009</v>
      </c>
      <c r="F19" s="4">
        <f t="shared" si="3"/>
        <v>8.4041630560342622</v>
      </c>
      <c r="G19" s="1">
        <f t="shared" si="4"/>
        <v>0.69281140325084434</v>
      </c>
      <c r="H19" s="14">
        <f t="shared" si="5"/>
        <v>3.9148340395562813</v>
      </c>
      <c r="I19" s="4">
        <f t="shared" si="6"/>
        <v>22.794121195316453</v>
      </c>
      <c r="J19" s="10">
        <f t="shared" si="7"/>
        <v>1.6569752245286701E-2</v>
      </c>
      <c r="K19" s="12">
        <f t="shared" si="8"/>
        <v>0.04</v>
      </c>
      <c r="L19" s="13">
        <f t="shared" si="10"/>
        <v>2.8876461001999538</v>
      </c>
      <c r="M19">
        <f t="shared" si="11"/>
        <v>1.3557180844582029</v>
      </c>
    </row>
    <row r="20" spans="1:20">
      <c r="A20" s="3">
        <f t="shared" si="12"/>
        <v>0.90000000000000024</v>
      </c>
      <c r="B20" s="4">
        <f t="shared" si="0"/>
        <v>5.4000000000000012</v>
      </c>
      <c r="C20" s="4">
        <f t="shared" si="1"/>
        <v>0.81000000000000028</v>
      </c>
      <c r="D20" s="4">
        <f t="shared" si="9"/>
        <v>6.2100000000000017</v>
      </c>
      <c r="E20" s="5">
        <f t="shared" si="2"/>
        <v>0.90000000000000013</v>
      </c>
      <c r="F20" s="4">
        <f t="shared" si="3"/>
        <v>8.5455844122715714</v>
      </c>
      <c r="G20" s="1">
        <f t="shared" si="4"/>
        <v>0.72669108400384652</v>
      </c>
      <c r="H20" s="14">
        <f t="shared" si="5"/>
        <v>4.0414439387809118</v>
      </c>
      <c r="I20" s="4">
        <f t="shared" si="6"/>
        <v>25.097366859829471</v>
      </c>
      <c r="J20" s="10">
        <f t="shared" si="7"/>
        <v>1.6257040471150588E-2</v>
      </c>
      <c r="K20" s="12">
        <f t="shared" si="8"/>
        <v>0.04</v>
      </c>
      <c r="L20" s="13">
        <f t="shared" si="10"/>
        <v>2.9713633234594523</v>
      </c>
      <c r="M20">
        <f t="shared" si="11"/>
        <v>1.3601311919255983</v>
      </c>
    </row>
    <row r="21" spans="1:20">
      <c r="A21" s="3">
        <f t="shared" si="12"/>
        <v>0.95000000000000029</v>
      </c>
      <c r="B21" s="4">
        <f t="shared" si="0"/>
        <v>5.700000000000002</v>
      </c>
      <c r="C21" s="4">
        <f t="shared" si="1"/>
        <v>0.90250000000000041</v>
      </c>
      <c r="D21" s="4">
        <f t="shared" si="9"/>
        <v>6.6025000000000027</v>
      </c>
      <c r="E21" s="5">
        <f t="shared" si="2"/>
        <v>0.95000000000000018</v>
      </c>
      <c r="F21" s="4">
        <f t="shared" si="3"/>
        <v>8.6870057685088806</v>
      </c>
      <c r="G21" s="1">
        <f t="shared" si="4"/>
        <v>0.76004323882627256</v>
      </c>
      <c r="H21" s="14">
        <f t="shared" si="5"/>
        <v>4.1641740266193521</v>
      </c>
      <c r="I21" s="4">
        <f t="shared" si="6"/>
        <v>27.493959010754285</v>
      </c>
      <c r="J21" s="10">
        <f t="shared" si="7"/>
        <v>1.5966673881527522E-2</v>
      </c>
      <c r="K21" s="12">
        <f t="shared" si="8"/>
        <v>0.04</v>
      </c>
      <c r="L21" s="13">
        <f t="shared" si="10"/>
        <v>3.0527856131736475</v>
      </c>
      <c r="M21">
        <f t="shared" si="11"/>
        <v>1.3640571446123646</v>
      </c>
    </row>
    <row r="22" spans="1:20">
      <c r="A22" s="3">
        <f>A21+0.05</f>
        <v>1.0000000000000002</v>
      </c>
      <c r="B22" s="4">
        <f t="shared" si="0"/>
        <v>6.0000000000000018</v>
      </c>
      <c r="C22" s="4">
        <f t="shared" si="1"/>
        <v>1.0000000000000002</v>
      </c>
      <c r="D22" s="4">
        <f t="shared" si="9"/>
        <v>7.0000000000000018</v>
      </c>
      <c r="E22" s="5">
        <f t="shared" si="2"/>
        <v>1</v>
      </c>
      <c r="F22" s="4">
        <f t="shared" si="3"/>
        <v>8.8284271247461898</v>
      </c>
      <c r="G22" s="1">
        <f t="shared" si="4"/>
        <v>0.79289321881345265</v>
      </c>
      <c r="H22" s="14">
        <f t="shared" si="5"/>
        <v>4.2833129547538773</v>
      </c>
      <c r="I22" s="4">
        <f t="shared" si="6"/>
        <v>29.983190683277147</v>
      </c>
      <c r="J22" s="10">
        <f t="shared" si="7"/>
        <v>1.5696000000000002E-2</v>
      </c>
      <c r="K22" s="12">
        <f t="shared" si="8"/>
        <v>0.04</v>
      </c>
      <c r="L22" s="13">
        <f t="shared" si="10"/>
        <v>3.1320919526731652</v>
      </c>
      <c r="M22">
        <f t="shared" si="11"/>
        <v>1.3675565786305133</v>
      </c>
    </row>
    <row r="23" spans="1:20">
      <c r="A23" s="3">
        <f>A22+0.05</f>
        <v>1.0500000000000003</v>
      </c>
      <c r="B23" s="4">
        <f t="shared" si="0"/>
        <v>6.3000000000000016</v>
      </c>
      <c r="C23" s="4">
        <f t="shared" si="1"/>
        <v>1.1025000000000003</v>
      </c>
      <c r="D23" s="4">
        <f t="shared" si="9"/>
        <v>7.4025000000000016</v>
      </c>
      <c r="E23" s="5">
        <f t="shared" si="2"/>
        <v>1.05</v>
      </c>
      <c r="F23" s="4">
        <f t="shared" si="3"/>
        <v>8.9698484809835008</v>
      </c>
      <c r="G23" s="1">
        <f t="shared" si="4"/>
        <v>0.82526477628843431</v>
      </c>
      <c r="H23" s="14">
        <f t="shared" si="5"/>
        <v>4.3991173138586088</v>
      </c>
      <c r="I23" s="4">
        <f t="shared" si="6"/>
        <v>32.564465915838362</v>
      </c>
      <c r="J23" s="10">
        <f t="shared" si="7"/>
        <v>1.5442794432270071E-2</v>
      </c>
      <c r="K23" s="12">
        <f t="shared" si="8"/>
        <v>0.04</v>
      </c>
      <c r="L23" s="13">
        <f t="shared" si="10"/>
        <v>3.2094392033500188</v>
      </c>
      <c r="M23">
        <f t="shared" si="11"/>
        <v>1.3706809928871069</v>
      </c>
    </row>
    <row r="24" spans="1:20">
      <c r="A24" s="3">
        <f t="shared" ref="A24:A45" si="13">A23+0.05</f>
        <v>1.1000000000000003</v>
      </c>
      <c r="B24" s="4">
        <f t="shared" si="0"/>
        <v>6.6000000000000014</v>
      </c>
      <c r="C24" s="4">
        <f t="shared" si="1"/>
        <v>1.2100000000000004</v>
      </c>
      <c r="D24" s="4">
        <f t="shared" si="9"/>
        <v>7.8100000000000023</v>
      </c>
      <c r="E24" s="5">
        <f t="shared" si="2"/>
        <v>1.1000000000000001</v>
      </c>
      <c r="F24" s="4">
        <f t="shared" si="3"/>
        <v>9.1112698372208101</v>
      </c>
      <c r="G24" s="1">
        <f t="shared" si="4"/>
        <v>0.85718018887938774</v>
      </c>
      <c r="H24" s="14">
        <f t="shared" si="5"/>
        <v>4.5118164263200251</v>
      </c>
      <c r="I24" s="4">
        <f t="shared" si="6"/>
        <v>35.237286289559407</v>
      </c>
      <c r="J24" s="10">
        <f t="shared" si="7"/>
        <v>1.5205175189353383E-2</v>
      </c>
      <c r="K24" s="12">
        <f t="shared" si="8"/>
        <v>0.04</v>
      </c>
      <c r="L24" s="13">
        <f t="shared" si="10"/>
        <v>3.2849657532461438</v>
      </c>
      <c r="M24">
        <f t="shared" si="11"/>
        <v>1.3734744180701213</v>
      </c>
    </row>
    <row r="25" spans="1:20">
      <c r="A25" s="3">
        <f t="shared" si="13"/>
        <v>1.1500000000000004</v>
      </c>
      <c r="B25" s="4">
        <f t="shared" si="0"/>
        <v>6.9000000000000021</v>
      </c>
      <c r="C25" s="4">
        <f t="shared" si="1"/>
        <v>1.3225000000000007</v>
      </c>
      <c r="D25" s="4">
        <f t="shared" si="9"/>
        <v>8.2225000000000037</v>
      </c>
      <c r="E25" s="5">
        <f t="shared" si="2"/>
        <v>1.1500000000000001</v>
      </c>
      <c r="F25" s="4">
        <f t="shared" si="3"/>
        <v>9.2526911934581193</v>
      </c>
      <c r="G25" s="1">
        <f t="shared" si="4"/>
        <v>0.8886603722183567</v>
      </c>
      <c r="H25" s="14">
        <f t="shared" si="5"/>
        <v>4.6216162386732833</v>
      </c>
      <c r="I25" s="4">
        <f t="shared" si="6"/>
        <v>38.00123952249109</v>
      </c>
      <c r="J25" s="10">
        <f t="shared" si="7"/>
        <v>1.4981537185785473E-2</v>
      </c>
      <c r="K25" s="12">
        <f t="shared" si="8"/>
        <v>0.04</v>
      </c>
      <c r="L25" s="13">
        <f t="shared" si="10"/>
        <v>3.3587944265762983</v>
      </c>
      <c r="M25">
        <f t="shared" si="11"/>
        <v>1.3759747253672236</v>
      </c>
    </row>
    <row r="26" spans="1:20">
      <c r="A26" s="3">
        <f t="shared" si="13"/>
        <v>1.2000000000000004</v>
      </c>
      <c r="B26" s="4">
        <f t="shared" si="0"/>
        <v>7.2000000000000028</v>
      </c>
      <c r="C26" s="4">
        <f t="shared" si="1"/>
        <v>1.4400000000000008</v>
      </c>
      <c r="D26" s="4">
        <f t="shared" si="9"/>
        <v>8.6400000000000041</v>
      </c>
      <c r="E26" s="5">
        <f t="shared" si="2"/>
        <v>1.2000000000000002</v>
      </c>
      <c r="F26" s="4">
        <f t="shared" si="3"/>
        <v>9.3941125496954285</v>
      </c>
      <c r="G26" s="1">
        <f t="shared" si="4"/>
        <v>0.91972498246043755</v>
      </c>
      <c r="H26" s="14">
        <f t="shared" si="5"/>
        <v>4.7287025156035005</v>
      </c>
      <c r="I26" s="4">
        <f t="shared" si="6"/>
        <v>40.855989734814266</v>
      </c>
      <c r="J26" s="10">
        <f t="shared" si="7"/>
        <v>1.4770501509316627E-2</v>
      </c>
      <c r="K26" s="12">
        <f t="shared" si="8"/>
        <v>0.04</v>
      </c>
      <c r="L26" s="13">
        <f t="shared" si="10"/>
        <v>3.4310348293189921</v>
      </c>
      <c r="M26">
        <f t="shared" si="11"/>
        <v>1.3782146643326485</v>
      </c>
    </row>
    <row r="27" spans="1:20">
      <c r="A27" s="3">
        <f t="shared" si="13"/>
        <v>1.2500000000000004</v>
      </c>
      <c r="B27" s="4">
        <f t="shared" si="0"/>
        <v>7.5000000000000027</v>
      </c>
      <c r="C27" s="4">
        <f t="shared" si="1"/>
        <v>1.5625000000000009</v>
      </c>
      <c r="D27" s="4">
        <f t="shared" si="9"/>
        <v>9.0625000000000036</v>
      </c>
      <c r="E27" s="5">
        <f t="shared" si="2"/>
        <v>1.2500000000000002</v>
      </c>
      <c r="F27" s="4">
        <f t="shared" si="3"/>
        <v>9.5355339059327378</v>
      </c>
      <c r="G27" s="1">
        <f t="shared" si="4"/>
        <v>0.95039250968019462</v>
      </c>
      <c r="H27" s="14">
        <f t="shared" si="5"/>
        <v>4.8332434853371975</v>
      </c>
      <c r="I27" s="4">
        <f t="shared" si="6"/>
        <v>43.80126908586837</v>
      </c>
      <c r="J27" s="10">
        <f t="shared" si="7"/>
        <v>1.4570875666477238E-2</v>
      </c>
      <c r="K27" s="12">
        <f t="shared" si="8"/>
        <v>0.04</v>
      </c>
      <c r="L27" s="13">
        <f t="shared" si="10"/>
        <v>3.5017852589786265</v>
      </c>
      <c r="M27">
        <f t="shared" si="11"/>
        <v>1.3802226943941505</v>
      </c>
      <c r="O27" s="22"/>
      <c r="P27" s="22"/>
      <c r="Q27" s="22"/>
      <c r="R27" s="22"/>
      <c r="S27" s="22"/>
      <c r="T27" s="22"/>
    </row>
    <row r="28" spans="1:20">
      <c r="A28" s="3">
        <f t="shared" si="13"/>
        <v>1.3000000000000005</v>
      </c>
      <c r="B28" s="4">
        <f t="shared" si="0"/>
        <v>7.8000000000000025</v>
      </c>
      <c r="C28" s="4">
        <f t="shared" si="1"/>
        <v>1.6900000000000011</v>
      </c>
      <c r="D28" s="4">
        <f t="shared" si="9"/>
        <v>9.4900000000000038</v>
      </c>
      <c r="E28" s="5">
        <f t="shared" si="2"/>
        <v>1.3000000000000003</v>
      </c>
      <c r="F28" s="4">
        <f t="shared" si="3"/>
        <v>9.676955262170047</v>
      </c>
      <c r="G28" s="1">
        <f t="shared" si="4"/>
        <v>0.98068036307857032</v>
      </c>
      <c r="H28" s="14">
        <f t="shared" si="5"/>
        <v>4.9353920492284518</v>
      </c>
      <c r="I28" s="4">
        <f t="shared" si="6"/>
        <v>46.836870547178023</v>
      </c>
      <c r="J28" s="10">
        <f t="shared" si="7"/>
        <v>1.4381622093756315E-2</v>
      </c>
      <c r="K28" s="12">
        <f t="shared" si="8"/>
        <v>0.04</v>
      </c>
      <c r="L28" s="13">
        <f t="shared" si="10"/>
        <v>3.5711342735887159</v>
      </c>
      <c r="M28">
        <f t="shared" si="11"/>
        <v>1.3820236572255127</v>
      </c>
      <c r="O28" s="22" t="s">
        <v>18</v>
      </c>
      <c r="P28" s="22">
        <v>6</v>
      </c>
      <c r="Q28" s="22" t="s">
        <v>1</v>
      </c>
      <c r="R28" s="22"/>
      <c r="S28" s="22"/>
      <c r="T28" s="22"/>
    </row>
    <row r="29" spans="1:20">
      <c r="A29" s="3">
        <f t="shared" si="13"/>
        <v>1.3500000000000005</v>
      </c>
      <c r="B29" s="4">
        <f t="shared" si="0"/>
        <v>8.1000000000000032</v>
      </c>
      <c r="C29" s="4">
        <f t="shared" si="1"/>
        <v>1.8225000000000011</v>
      </c>
      <c r="D29" s="4">
        <f t="shared" si="9"/>
        <v>9.9225000000000048</v>
      </c>
      <c r="E29" s="5">
        <f t="shared" si="2"/>
        <v>1.3500000000000003</v>
      </c>
      <c r="F29" s="4">
        <f t="shared" si="3"/>
        <v>9.818376618407358</v>
      </c>
      <c r="G29" s="1">
        <f t="shared" si="4"/>
        <v>1.0106049488260043</v>
      </c>
      <c r="H29" s="14">
        <f t="shared" si="5"/>
        <v>5.0352876415791208</v>
      </c>
      <c r="I29" s="4">
        <f t="shared" si="6"/>
        <v>49.96264162356885</v>
      </c>
      <c r="J29" s="10">
        <f t="shared" si="7"/>
        <v>1.420183297002455E-2</v>
      </c>
      <c r="K29" s="12">
        <f t="shared" si="8"/>
        <v>0.04</v>
      </c>
      <c r="L29" s="13">
        <f t="shared" si="10"/>
        <v>3.6391619914480322</v>
      </c>
      <c r="M29">
        <f t="shared" si="11"/>
        <v>1.3836393250457</v>
      </c>
      <c r="O29" s="22" t="s">
        <v>4</v>
      </c>
      <c r="P29" s="22">
        <v>0.04</v>
      </c>
      <c r="Q29" s="22"/>
      <c r="R29" s="22"/>
      <c r="S29" s="22"/>
      <c r="T29" s="22"/>
    </row>
    <row r="30" spans="1:20">
      <c r="A30" s="3">
        <f t="shared" si="13"/>
        <v>1.4000000000000006</v>
      </c>
      <c r="B30" s="4">
        <f t="shared" si="0"/>
        <v>8.4000000000000039</v>
      </c>
      <c r="C30" s="4">
        <f t="shared" si="1"/>
        <v>1.9600000000000013</v>
      </c>
      <c r="D30" s="4">
        <f t="shared" si="9"/>
        <v>10.360000000000005</v>
      </c>
      <c r="E30" s="5">
        <f t="shared" si="2"/>
        <v>1.4000000000000004</v>
      </c>
      <c r="F30" s="4">
        <f t="shared" si="3"/>
        <v>9.9597979746446672</v>
      </c>
      <c r="G30" s="1">
        <f t="shared" si="4"/>
        <v>1.0401817412736845</v>
      </c>
      <c r="H30" s="14">
        <f t="shared" si="5"/>
        <v>5.1330578061000303</v>
      </c>
      <c r="I30" s="4">
        <f t="shared" si="6"/>
        <v>53.17847887119634</v>
      </c>
      <c r="J30" s="10">
        <f t="shared" si="7"/>
        <v>1.4030709886875726E-2</v>
      </c>
      <c r="K30" s="12">
        <f t="shared" si="8"/>
        <v>0.04</v>
      </c>
      <c r="L30" s="13">
        <f t="shared" si="10"/>
        <v>3.7059411760037433</v>
      </c>
      <c r="M30">
        <f t="shared" si="11"/>
        <v>1.3850888512038393</v>
      </c>
      <c r="O30" s="22" t="s">
        <v>0</v>
      </c>
      <c r="P30" s="22">
        <v>25</v>
      </c>
      <c r="Q30" s="22" t="s">
        <v>17</v>
      </c>
      <c r="R30" s="22"/>
      <c r="S30" s="22"/>
      <c r="T30" s="22"/>
    </row>
    <row r="31" spans="1:20">
      <c r="A31" s="3">
        <f t="shared" si="13"/>
        <v>1.4500000000000006</v>
      </c>
      <c r="B31" s="4">
        <f t="shared" si="0"/>
        <v>8.7000000000000028</v>
      </c>
      <c r="C31" s="4">
        <f t="shared" si="1"/>
        <v>2.1025000000000014</v>
      </c>
      <c r="D31" s="4">
        <f t="shared" si="9"/>
        <v>10.802500000000004</v>
      </c>
      <c r="E31" s="5">
        <f t="shared" si="2"/>
        <v>1.4500000000000004</v>
      </c>
      <c r="F31" s="4">
        <f t="shared" si="3"/>
        <v>10.101219330881978</v>
      </c>
      <c r="G31" s="1">
        <f t="shared" si="4"/>
        <v>1.0694253481828706</v>
      </c>
      <c r="H31" s="14">
        <f t="shared" si="5"/>
        <v>5.2288195408273594</v>
      </c>
      <c r="I31" s="4">
        <f t="shared" si="6"/>
        <v>56.484323089787573</v>
      </c>
      <c r="J31" s="10">
        <f t="shared" si="7"/>
        <v>1.386754730302355E-2</v>
      </c>
      <c r="K31" s="12">
        <f t="shared" si="8"/>
        <v>0.04</v>
      </c>
      <c r="L31" s="13">
        <f t="shared" si="10"/>
        <v>3.7715381477588168</v>
      </c>
      <c r="M31">
        <f t="shared" si="11"/>
        <v>1.3863891430965669</v>
      </c>
      <c r="O31" s="22" t="s">
        <v>2</v>
      </c>
      <c r="P31" s="22">
        <v>45</v>
      </c>
      <c r="Q31" s="22" t="s">
        <v>16</v>
      </c>
      <c r="R31" s="22"/>
      <c r="S31" s="22"/>
      <c r="T31" s="22"/>
    </row>
    <row r="32" spans="1:20">
      <c r="A32" s="15">
        <f t="shared" si="13"/>
        <v>1.5000000000000007</v>
      </c>
      <c r="B32" s="16">
        <f t="shared" si="0"/>
        <v>9.0000000000000036</v>
      </c>
      <c r="C32" s="16">
        <f t="shared" si="1"/>
        <v>2.2500000000000018</v>
      </c>
      <c r="D32" s="16">
        <f t="shared" si="9"/>
        <v>11.250000000000005</v>
      </c>
      <c r="E32" s="17">
        <f t="shared" si="2"/>
        <v>1.5000000000000004</v>
      </c>
      <c r="F32" s="16">
        <f t="shared" si="3"/>
        <v>10.242640687119287</v>
      </c>
      <c r="G32" s="18">
        <f t="shared" si="4"/>
        <v>1.0983495705504471</v>
      </c>
      <c r="H32" s="18">
        <f t="shared" si="5"/>
        <v>5.3226804523289353</v>
      </c>
      <c r="I32" s="16">
        <f t="shared" si="6"/>
        <v>59.880155088700548</v>
      </c>
      <c r="J32" s="19">
        <f t="shared" si="7"/>
        <v>1.3711718974500948E-2</v>
      </c>
      <c r="K32" s="20">
        <f t="shared" si="8"/>
        <v>0.04</v>
      </c>
      <c r="L32" s="21">
        <f t="shared" si="10"/>
        <v>3.8360135557633273</v>
      </c>
      <c r="M32" s="21">
        <f t="shared" si="11"/>
        <v>1.3875551728257063</v>
      </c>
    </row>
    <row r="33" spans="1:13">
      <c r="A33" s="15">
        <v>1.51</v>
      </c>
      <c r="B33" s="16">
        <f>$P$28*A33</f>
        <v>9.06</v>
      </c>
      <c r="C33" s="16">
        <f>A33^2*TAN(RADIANS(90-$P$31))</f>
        <v>2.2800999999999996</v>
      </c>
      <c r="D33" s="16">
        <f>B33+C33</f>
        <v>11.3401</v>
      </c>
      <c r="E33" s="17">
        <f>A33*TAN(RADIANS(90-$P$31))</f>
        <v>1.5099999999999998</v>
      </c>
      <c r="F33" s="16">
        <f>$P$28+2*(SQRT(E33^2+A33^2))</f>
        <v>10.270924958366747</v>
      </c>
      <c r="G33" s="18">
        <f>D33/F33</f>
        <v>1.104097249855019</v>
      </c>
      <c r="H33" s="18">
        <f>$P$30*G33^(2/3)*$P$29^0.5</f>
        <v>5.3412334040467471</v>
      </c>
      <c r="I33" s="16">
        <f>H33*D33</f>
        <v>60.570120925230512</v>
      </c>
      <c r="J33" s="19">
        <f>9.81/(($P$30*A33^(1/6))^2)</f>
        <v>1.3681383213954072E-2</v>
      </c>
      <c r="K33" s="20">
        <f t="shared" si="8"/>
        <v>0.04</v>
      </c>
      <c r="L33" s="21">
        <f>(9.81*A33)^0.5</f>
        <v>3.8487790271721241</v>
      </c>
      <c r="M33" s="21">
        <f>H33/L33</f>
        <v>1.3877734643475228</v>
      </c>
    </row>
    <row r="34" spans="1:13">
      <c r="A34" s="15">
        <v>1.52</v>
      </c>
      <c r="B34" s="16">
        <f>$P$28*A34</f>
        <v>9.120000000000001</v>
      </c>
      <c r="C34" s="16">
        <f>A34^2*TAN(RADIANS(90-$P$31))</f>
        <v>2.3103999999999996</v>
      </c>
      <c r="D34" s="16">
        <f>B34+C34</f>
        <v>11.430400000000001</v>
      </c>
      <c r="E34" s="17">
        <f>A34*TAN(RADIANS(90-$P$31))</f>
        <v>1.5199999999999998</v>
      </c>
      <c r="F34" s="16">
        <f>$P$28+2*(SQRT(E34^2+A34^2))</f>
        <v>10.29920922961421</v>
      </c>
      <c r="G34" s="18">
        <f>D34/F34</f>
        <v>1.1098327789218205</v>
      </c>
      <c r="H34" s="18">
        <f>$P$30*G34^(2/3)*$P$29^0.5</f>
        <v>5.3597150713404211</v>
      </c>
      <c r="I34" s="16">
        <f>H34*D34</f>
        <v>61.263687151449552</v>
      </c>
      <c r="J34" s="19">
        <f>9.81/(($P$30*A34^(1/6))^2)</f>
        <v>1.3651314142921559E-2</v>
      </c>
      <c r="K34" s="20">
        <f t="shared" si="8"/>
        <v>0.04</v>
      </c>
      <c r="L34" s="21">
        <f>(9.81*A34)^0.5</f>
        <v>3.8615022983289808</v>
      </c>
      <c r="M34" s="21">
        <f>H34/L34</f>
        <v>1.3879870209218246</v>
      </c>
    </row>
    <row r="35" spans="1:13">
      <c r="A35" s="15">
        <v>1.53</v>
      </c>
      <c r="B35" s="16">
        <f>$P$28*A35</f>
        <v>9.18</v>
      </c>
      <c r="C35" s="16">
        <f>A35^2*TAN(RADIANS(90-$P$31))</f>
        <v>2.3408999999999995</v>
      </c>
      <c r="D35" s="16">
        <f>B35+C35</f>
        <v>11.520899999999999</v>
      </c>
      <c r="E35" s="17">
        <f>A35*TAN(RADIANS(90-$P$31))</f>
        <v>1.5299999999999998</v>
      </c>
      <c r="F35" s="16">
        <f>$P$28+2*(SQRT(E35^2+A35^2))</f>
        <v>10.327493500861671</v>
      </c>
      <c r="G35" s="18">
        <f>D35/F35</f>
        <v>1.1155562575797078</v>
      </c>
      <c r="H35" s="18">
        <f>$P$30*G35^(2/3)*$P$29^0.5</f>
        <v>5.3781261984478279</v>
      </c>
      <c r="I35" s="16">
        <f>H35*D35</f>
        <v>61.960854119697579</v>
      </c>
      <c r="J35" s="19">
        <f>9.81/(($P$30*A35^(1/6))^2)</f>
        <v>1.3621507685330162E-2</v>
      </c>
      <c r="K35" s="20">
        <f t="shared" si="8"/>
        <v>0.04</v>
      </c>
      <c r="L35" s="21">
        <f>(9.81*A35)^0.5</f>
        <v>3.8741837850055592</v>
      </c>
      <c r="M35" s="21">
        <f>H35/L35</f>
        <v>1.3881959393003114</v>
      </c>
    </row>
    <row r="36" spans="1:13">
      <c r="A36" s="3">
        <f>A32+0.05</f>
        <v>1.5500000000000007</v>
      </c>
      <c r="B36" s="4">
        <f t="shared" si="0"/>
        <v>9.3000000000000043</v>
      </c>
      <c r="C36" s="4">
        <f t="shared" si="1"/>
        <v>2.4025000000000016</v>
      </c>
      <c r="D36" s="4">
        <f t="shared" si="9"/>
        <v>11.702500000000006</v>
      </c>
      <c r="E36" s="5">
        <f t="shared" si="2"/>
        <v>1.5500000000000005</v>
      </c>
      <c r="F36" s="4">
        <f t="shared" si="3"/>
        <v>10.384062043356597</v>
      </c>
      <c r="G36" s="1">
        <f t="shared" si="4"/>
        <v>1.1269674575458557</v>
      </c>
      <c r="H36" s="14">
        <f t="shared" si="5"/>
        <v>5.4147397516807168</v>
      </c>
      <c r="I36" s="4">
        <f t="shared" si="6"/>
        <v>63.365991944043621</v>
      </c>
      <c r="J36" s="10">
        <f t="shared" si="7"/>
        <v>1.3562666745795352E-2</v>
      </c>
      <c r="K36" s="12">
        <f t="shared" si="8"/>
        <v>0.04</v>
      </c>
      <c r="L36" s="13">
        <f t="shared" si="10"/>
        <v>3.899423034244939</v>
      </c>
      <c r="M36">
        <f t="shared" si="11"/>
        <v>1.3886002375551938</v>
      </c>
    </row>
    <row r="37" spans="1:13">
      <c r="A37" s="3">
        <f t="shared" si="13"/>
        <v>1.6000000000000008</v>
      </c>
      <c r="B37" s="4">
        <f t="shared" si="0"/>
        <v>9.600000000000005</v>
      </c>
      <c r="C37" s="4">
        <f t="shared" si="1"/>
        <v>2.5600000000000018</v>
      </c>
      <c r="D37" s="4">
        <f t="shared" si="9"/>
        <v>12.160000000000007</v>
      </c>
      <c r="E37" s="5">
        <f t="shared" si="2"/>
        <v>1.6000000000000005</v>
      </c>
      <c r="F37" s="4">
        <f t="shared" si="3"/>
        <v>10.525483399593906</v>
      </c>
      <c r="G37" s="1">
        <f t="shared" si="4"/>
        <v>1.1552913570192096</v>
      </c>
      <c r="H37" s="14">
        <f t="shared" si="5"/>
        <v>5.5050891182705071</v>
      </c>
      <c r="I37" s="4">
        <f t="shared" si="6"/>
        <v>66.941883678169404</v>
      </c>
      <c r="J37" s="10">
        <f t="shared" si="7"/>
        <v>1.3419891229518718E-2</v>
      </c>
      <c r="K37" s="12">
        <f t="shared" si="8"/>
        <v>0.04</v>
      </c>
      <c r="L37" s="13">
        <f t="shared" si="10"/>
        <v>3.9618177646126038</v>
      </c>
      <c r="M37">
        <f t="shared" si="11"/>
        <v>1.3895361789334619</v>
      </c>
    </row>
    <row r="38" spans="1:13">
      <c r="A38" s="3">
        <f t="shared" si="13"/>
        <v>1.6500000000000008</v>
      </c>
      <c r="B38" s="4">
        <f t="shared" si="0"/>
        <v>9.9000000000000057</v>
      </c>
      <c r="C38" s="4">
        <f t="shared" si="1"/>
        <v>2.7225000000000024</v>
      </c>
      <c r="D38" s="4">
        <f t="shared" si="9"/>
        <v>12.622500000000008</v>
      </c>
      <c r="E38" s="5">
        <f t="shared" si="2"/>
        <v>1.6500000000000006</v>
      </c>
      <c r="F38" s="4">
        <f t="shared" si="3"/>
        <v>10.666904755831215</v>
      </c>
      <c r="G38" s="1">
        <f t="shared" si="4"/>
        <v>1.1833329619915973</v>
      </c>
      <c r="H38" s="14">
        <f t="shared" si="5"/>
        <v>5.5938134524993659</v>
      </c>
      <c r="I38" s="4">
        <f t="shared" si="6"/>
        <v>70.607910304173288</v>
      </c>
      <c r="J38" s="10">
        <f t="shared" si="7"/>
        <v>1.3282944008312167E-2</v>
      </c>
      <c r="K38" s="12">
        <f t="shared" si="8"/>
        <v>0.04</v>
      </c>
      <c r="L38" s="13">
        <f t="shared" si="10"/>
        <v>4.0232449589852228</v>
      </c>
      <c r="M38">
        <f t="shared" si="11"/>
        <v>1.3903735689785803</v>
      </c>
    </row>
    <row r="39" spans="1:13">
      <c r="A39" s="3">
        <f t="shared" si="13"/>
        <v>1.7000000000000008</v>
      </c>
      <c r="B39" s="4">
        <f t="shared" si="0"/>
        <v>10.200000000000005</v>
      </c>
      <c r="C39" s="4">
        <f t="shared" si="1"/>
        <v>2.8900000000000023</v>
      </c>
      <c r="D39" s="4">
        <f t="shared" si="9"/>
        <v>13.090000000000007</v>
      </c>
      <c r="E39" s="5">
        <f t="shared" si="2"/>
        <v>1.7000000000000006</v>
      </c>
      <c r="F39" s="4">
        <f t="shared" si="3"/>
        <v>10.808326112068524</v>
      </c>
      <c r="G39" s="1">
        <f t="shared" si="4"/>
        <v>1.2111033534955775</v>
      </c>
      <c r="H39" s="14">
        <f t="shared" si="5"/>
        <v>5.6809915345452291</v>
      </c>
      <c r="I39" s="4">
        <f t="shared" si="6"/>
        <v>74.364179187197095</v>
      </c>
      <c r="J39" s="10">
        <f t="shared" si="7"/>
        <v>1.3151421072510269E-2</v>
      </c>
      <c r="K39" s="12">
        <f t="shared" si="8"/>
        <v>0.04</v>
      </c>
      <c r="L39" s="13">
        <f t="shared" si="10"/>
        <v>4.0837482782365528</v>
      </c>
      <c r="M39">
        <f t="shared" si="11"/>
        <v>1.3911218683141751</v>
      </c>
    </row>
    <row r="40" spans="1:13">
      <c r="A40" s="3">
        <f t="shared" si="13"/>
        <v>1.7500000000000009</v>
      </c>
      <c r="B40" s="4">
        <f t="shared" si="0"/>
        <v>10.500000000000005</v>
      </c>
      <c r="C40" s="4">
        <f t="shared" si="1"/>
        <v>3.0625000000000027</v>
      </c>
      <c r="D40" s="4">
        <f t="shared" si="9"/>
        <v>13.562500000000007</v>
      </c>
      <c r="E40" s="5">
        <f t="shared" si="2"/>
        <v>1.7500000000000007</v>
      </c>
      <c r="F40" s="4">
        <f t="shared" si="3"/>
        <v>10.949747468305834</v>
      </c>
      <c r="G40" s="1">
        <f t="shared" si="4"/>
        <v>1.2386130400958393</v>
      </c>
      <c r="H40" s="14">
        <f t="shared" si="5"/>
        <v>5.7666966032679392</v>
      </c>
      <c r="I40" s="4">
        <f t="shared" si="6"/>
        <v>78.210822681821469</v>
      </c>
      <c r="J40" s="10">
        <f t="shared" si="7"/>
        <v>1.3024957267716556E-2</v>
      </c>
      <c r="K40" s="12">
        <f t="shared" si="8"/>
        <v>0.04</v>
      </c>
      <c r="L40" s="13">
        <f t="shared" si="10"/>
        <v>4.1433681950799413</v>
      </c>
      <c r="M40">
        <f t="shared" si="11"/>
        <v>1.3917895614769706</v>
      </c>
    </row>
    <row r="41" spans="1:13">
      <c r="A41" s="3">
        <f t="shared" si="13"/>
        <v>1.8000000000000009</v>
      </c>
      <c r="B41" s="4">
        <f t="shared" si="0"/>
        <v>10.800000000000006</v>
      </c>
      <c r="C41" s="4">
        <f t="shared" si="1"/>
        <v>3.2400000000000029</v>
      </c>
      <c r="D41" s="4">
        <f t="shared" si="9"/>
        <v>14.04000000000001</v>
      </c>
      <c r="E41" s="5">
        <f t="shared" si="2"/>
        <v>1.8000000000000007</v>
      </c>
      <c r="F41" s="4">
        <f t="shared" si="3"/>
        <v>11.091168824543145</v>
      </c>
      <c r="G41" s="1">
        <f t="shared" si="4"/>
        <v>1.2658719943863384</v>
      </c>
      <c r="H41" s="14">
        <f t="shared" si="5"/>
        <v>5.8509968668786652</v>
      </c>
      <c r="I41" s="4">
        <f t="shared" si="6"/>
        <v>82.147996010976513</v>
      </c>
      <c r="J41" s="10">
        <f t="shared" si="7"/>
        <v>1.2903221572897017E-2</v>
      </c>
      <c r="K41" s="12">
        <f t="shared" si="8"/>
        <v>0.04</v>
      </c>
      <c r="L41" s="13">
        <f t="shared" si="10"/>
        <v>4.2021423107743514</v>
      </c>
      <c r="M41">
        <f t="shared" si="11"/>
        <v>1.3923842731067502</v>
      </c>
    </row>
    <row r="42" spans="1:13">
      <c r="A42" s="3">
        <f t="shared" si="13"/>
        <v>1.850000000000001</v>
      </c>
      <c r="B42" s="4">
        <f t="shared" si="0"/>
        <v>11.100000000000005</v>
      </c>
      <c r="C42" s="4">
        <f t="shared" si="1"/>
        <v>3.422500000000003</v>
      </c>
      <c r="D42" s="4">
        <f t="shared" si="9"/>
        <v>14.522500000000008</v>
      </c>
      <c r="E42" s="5">
        <f t="shared" si="2"/>
        <v>1.8500000000000008</v>
      </c>
      <c r="F42" s="4">
        <f t="shared" si="3"/>
        <v>11.232590180780454</v>
      </c>
      <c r="G42" s="1">
        <f t="shared" si="4"/>
        <v>1.2928896867303823</v>
      </c>
      <c r="H42" s="14">
        <f t="shared" si="5"/>
        <v>5.9339559550269634</v>
      </c>
      <c r="I42" s="4">
        <f t="shared" si="6"/>
        <v>86.175875356879118</v>
      </c>
      <c r="J42" s="10">
        <f t="shared" si="7"/>
        <v>1.2785913065490715E-2</v>
      </c>
      <c r="K42" s="12">
        <f t="shared" si="8"/>
        <v>0.04</v>
      </c>
      <c r="L42" s="13">
        <f t="shared" si="10"/>
        <v>4.2601056324931674</v>
      </c>
      <c r="M42">
        <f t="shared" si="11"/>
        <v>1.3929128681145397</v>
      </c>
    </row>
    <row r="43" spans="1:13">
      <c r="A43" s="3">
        <f t="shared" si="13"/>
        <v>1.900000000000001</v>
      </c>
      <c r="B43" s="4">
        <f t="shared" si="0"/>
        <v>11.400000000000006</v>
      </c>
      <c r="C43" s="4">
        <f t="shared" si="1"/>
        <v>3.6100000000000034</v>
      </c>
      <c r="D43" s="4">
        <f t="shared" si="9"/>
        <v>15.010000000000009</v>
      </c>
      <c r="E43" s="5">
        <f t="shared" si="2"/>
        <v>1.9000000000000008</v>
      </c>
      <c r="F43" s="4">
        <f t="shared" si="3"/>
        <v>11.374011537017765</v>
      </c>
      <c r="G43" s="1">
        <f t="shared" si="4"/>
        <v>1.3196751164836247</v>
      </c>
      <c r="H43" s="14">
        <f t="shared" si="5"/>
        <v>6.0156333203681562</v>
      </c>
      <c r="I43" s="4">
        <f t="shared" si="6"/>
        <v>90.294656138726083</v>
      </c>
      <c r="J43" s="10">
        <f t="shared" si="7"/>
        <v>1.2672757457984981E-2</v>
      </c>
      <c r="K43" s="12">
        <f t="shared" si="8"/>
        <v>0.04</v>
      </c>
      <c r="L43" s="13">
        <f t="shared" si="10"/>
        <v>4.3172908171676374</v>
      </c>
      <c r="M43">
        <f t="shared" si="11"/>
        <v>1.3933815383589836</v>
      </c>
    </row>
    <row r="44" spans="1:13">
      <c r="A44" s="3">
        <f t="shared" si="13"/>
        <v>1.9500000000000011</v>
      </c>
      <c r="B44" s="4">
        <f t="shared" si="0"/>
        <v>11.700000000000006</v>
      </c>
      <c r="C44" s="4">
        <f t="shared" si="1"/>
        <v>3.8025000000000038</v>
      </c>
      <c r="D44" s="4">
        <f t="shared" si="9"/>
        <v>15.50250000000001</v>
      </c>
      <c r="E44" s="5">
        <f t="shared" si="2"/>
        <v>1.9500000000000008</v>
      </c>
      <c r="F44" s="4">
        <f t="shared" si="3"/>
        <v>11.515432893255074</v>
      </c>
      <c r="G44" s="1">
        <f t="shared" si="4"/>
        <v>1.3462368409163565</v>
      </c>
      <c r="H44" s="14">
        <f t="shared" si="5"/>
        <v>6.0960845963811385</v>
      </c>
      <c r="I44" s="4">
        <f t="shared" si="6"/>
        <v>94.504551455398655</v>
      </c>
      <c r="J44" s="10">
        <f t="shared" si="7"/>
        <v>1.2563504112325463E-2</v>
      </c>
      <c r="K44" s="12">
        <f t="shared" si="8"/>
        <v>0.04</v>
      </c>
      <c r="L44" s="13">
        <f t="shared" si="10"/>
        <v>4.3737283866285077</v>
      </c>
      <c r="M44">
        <f>H44/L44</f>
        <v>1.3937958779100845</v>
      </c>
    </row>
    <row r="45" spans="1:13">
      <c r="A45" s="3">
        <f t="shared" si="13"/>
        <v>2.0000000000000009</v>
      </c>
      <c r="B45" s="4">
        <f t="shared" si="0"/>
        <v>12.000000000000005</v>
      </c>
      <c r="C45" s="4">
        <f t="shared" si="1"/>
        <v>4.0000000000000027</v>
      </c>
      <c r="D45" s="4">
        <f t="shared" si="9"/>
        <v>16.000000000000007</v>
      </c>
      <c r="E45" s="5">
        <f t="shared" si="2"/>
        <v>2.0000000000000004</v>
      </c>
      <c r="F45" s="4">
        <f t="shared" si="3"/>
        <v>11.656854249492383</v>
      </c>
      <c r="G45" s="1">
        <f t="shared" si="4"/>
        <v>1.3725830020304794</v>
      </c>
      <c r="H45" s="14">
        <f t="shared" si="5"/>
        <v>6.1753619171497007</v>
      </c>
      <c r="I45" s="4">
        <f t="shared" si="6"/>
        <v>98.805790674395254</v>
      </c>
      <c r="J45" s="10">
        <f t="shared" si="7"/>
        <v>1.2457923455846429E-2</v>
      </c>
      <c r="K45" s="12">
        <f t="shared" si="8"/>
        <v>0.04</v>
      </c>
      <c r="L45" s="13">
        <f t="shared" si="10"/>
        <v>4.4294469180700213</v>
      </c>
      <c r="M45">
        <f>H45/L45</f>
        <v>1.3941609486180278</v>
      </c>
    </row>
  </sheetData>
  <phoneticPr fontId="2" type="noConversion"/>
  <pageMargins left="0.75" right="0.75" top="1" bottom="1" header="0.5" footer="0.5"/>
  <pageSetup paperSize="9" orientation="portrait" horizontalDpi="4294967293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Trapezia </vt:lpstr>
    </vt:vector>
  </TitlesOfParts>
  <Company>Università di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dallafontana</dc:creator>
  <cp:lastModifiedBy>Giancarlo Dalla Fontana</cp:lastModifiedBy>
  <cp:lastPrinted>2004-11-12T14:03:44Z</cp:lastPrinted>
  <dcterms:created xsi:type="dcterms:W3CDTF">2004-11-12T08:51:45Z</dcterms:created>
  <dcterms:modified xsi:type="dcterms:W3CDTF">2014-04-09T06:37:27Z</dcterms:modified>
</cp:coreProperties>
</file>