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1970" windowHeight="7020" activeTab="1"/>
  </bookViews>
  <sheets>
    <sheet name="alimenti" sheetId="1" r:id="rId1"/>
    <sheet name="diete" sheetId="2" r:id="rId2"/>
    <sheet name="Foglio1" sheetId="3" r:id="rId3"/>
    <sheet name="Foglio3" sheetId="4" r:id="rId4"/>
  </sheets>
  <definedNames>
    <definedName name="alimenti">'alimenti'!$A$1</definedName>
    <definedName name="_xlnm.Print_Area" localSheetId="0">'alimenti'!$A$1:$AH$102</definedName>
    <definedName name="_xlnm.Print_Area" localSheetId="1">'diete'!$A$1:$CE$65</definedName>
    <definedName name="costo">'alimenti'!$W$1</definedName>
    <definedName name="ricerca">'diete'!$CF$7</definedName>
    <definedName name="solver_adj" localSheetId="1" hidden="1">'diete'!$H$27,'diete'!$H$25,'diete'!$H$23,'diete'!$H$21,'diete'!$H$19,'diete'!$H$17,'diete'!$H$15,'diete'!$H$13,'diete'!$H$11,'diete'!$H$9,'diete'!$H$7,'diete'!$H$5,'diete'!$H$3,'diete'!$D$39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'diete'!$H$3:$H$27</definedName>
    <definedName name="solver_lhs10" localSheetId="1" hidden="1">'diete'!$CB$45</definedName>
    <definedName name="solver_lhs11" localSheetId="1" hidden="1">'diete'!$CB$49</definedName>
    <definedName name="solver_lhs12" localSheetId="1" hidden="1">'diete'!$CB$51</definedName>
    <definedName name="solver_lhs13" localSheetId="1" hidden="1">'diete'!$CB$35</definedName>
    <definedName name="solver_lhs14" localSheetId="1" hidden="1">'diete'!$H$7</definedName>
    <definedName name="solver_lhs15" localSheetId="1" hidden="1">'diete'!$CB$47</definedName>
    <definedName name="solver_lhs16" localSheetId="1" hidden="1">'diete'!$CB$47</definedName>
    <definedName name="solver_lhs17" localSheetId="1" hidden="1">'diete'!$CB$13</definedName>
    <definedName name="solver_lhs18" localSheetId="1" hidden="1">'diete'!$CB$3</definedName>
    <definedName name="solver_lhs2" localSheetId="1" hidden="1">'diete'!$H$39</definedName>
    <definedName name="solver_lhs3" localSheetId="1" hidden="1">'diete'!$CB$7</definedName>
    <definedName name="solver_lhs4" localSheetId="1" hidden="1">'diete'!$CB$11</definedName>
    <definedName name="solver_lhs5" localSheetId="1" hidden="1">'diete'!$CB$27</definedName>
    <definedName name="solver_lhs6" localSheetId="1" hidden="1">'diete'!$CB$33</definedName>
    <definedName name="solver_lhs7" localSheetId="1" hidden="1">'diete'!$CB$37</definedName>
    <definedName name="solver_lhs8" localSheetId="1" hidden="1">'diete'!$CB$41</definedName>
    <definedName name="solver_lhs9" localSheetId="1" hidden="1">'diete'!$CB$43</definedName>
    <definedName name="solver_lin" localSheetId="1" hidden="1">2</definedName>
    <definedName name="solver_neg" localSheetId="1" hidden="1">2</definedName>
    <definedName name="solver_num" localSheetId="1" hidden="1">18</definedName>
    <definedName name="solver_nwt" localSheetId="1" hidden="1">1</definedName>
    <definedName name="solver_opt" localSheetId="1" hidden="1">'diete'!$CB$69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1</definedName>
    <definedName name="solver_rel15" localSheetId="1" hidden="1">1</definedName>
    <definedName name="solver_rel16" localSheetId="1" hidden="1">3</definedName>
    <definedName name="solver_rel17" localSheetId="1" hidden="1">2</definedName>
    <definedName name="solver_rel18" localSheetId="1" hidden="1">2</definedName>
    <definedName name="solver_rel2" localSheetId="1" hidden="1">2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1</definedName>
    <definedName name="solver_rel8" localSheetId="1" hidden="1">1</definedName>
    <definedName name="solver_rel9" localSheetId="1" hidden="1">3</definedName>
    <definedName name="solver_rhs1" localSheetId="1" hidden="1">0</definedName>
    <definedName name="solver_rhs10" localSheetId="1" hidden="1">'diete'!$CC$45</definedName>
    <definedName name="solver_rhs11" localSheetId="1" hidden="1">'diete'!$CC$49</definedName>
    <definedName name="solver_rhs12" localSheetId="1" hidden="1">'diete'!$CC$51</definedName>
    <definedName name="solver_rhs13" localSheetId="1" hidden="1">'diete'!$CC$35</definedName>
    <definedName name="solver_rhs14" localSheetId="1" hidden="1">15</definedName>
    <definedName name="solver_rhs15" localSheetId="1" hidden="1">'diete'!$CD$47</definedName>
    <definedName name="solver_rhs16" localSheetId="1" hidden="1">'diete'!$CC$47</definedName>
    <definedName name="solver_rhs17" localSheetId="1" hidden="1">'diete'!$CB$15</definedName>
    <definedName name="solver_rhs18" localSheetId="1" hidden="1">'diete'!$CC$3</definedName>
    <definedName name="solver_rhs2" localSheetId="1" hidden="1">100</definedName>
    <definedName name="solver_rhs3" localSheetId="1" hidden="1">'diete'!$CC$7</definedName>
    <definedName name="solver_rhs4" localSheetId="1" hidden="1">'diete'!$CC$11</definedName>
    <definedName name="solver_rhs5" localSheetId="1" hidden="1">'diete'!$CC$27</definedName>
    <definedName name="solver_rhs6" localSheetId="1" hidden="1">'diete'!$CC$33</definedName>
    <definedName name="solver_rhs7" localSheetId="1" hidden="1">'diete'!$CD$37</definedName>
    <definedName name="solver_rhs8" localSheetId="1" hidden="1">'diete'!$CD$41</definedName>
    <definedName name="solver_rhs9" localSheetId="1" hidden="1">'diete'!$CC$43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_xlnm.Print_Titles" localSheetId="0">'alimenti'!$A:$B,'alimenti'!$1:$1</definedName>
  </definedNames>
  <calcPr fullCalcOnLoad="1"/>
</workbook>
</file>

<file path=xl/sharedStrings.xml><?xml version="1.0" encoding="utf-8"?>
<sst xmlns="http://schemas.openxmlformats.org/spreadsheetml/2006/main" count="310" uniqueCount="205">
  <si>
    <t>ALIMENTO</t>
  </si>
  <si>
    <t>Ca</t>
  </si>
  <si>
    <t>CODICE</t>
  </si>
  <si>
    <t>S.S.</t>
  </si>
  <si>
    <t>codice</t>
  </si>
  <si>
    <t xml:space="preserve">TOTALE </t>
  </si>
  <si>
    <t>%</t>
  </si>
  <si>
    <t>peso capo</t>
  </si>
  <si>
    <t>alimento</t>
  </si>
  <si>
    <t>% ingest/p.v.</t>
  </si>
  <si>
    <t>ingest kg ss</t>
  </si>
  <si>
    <t xml:space="preserve">UFL </t>
  </si>
  <si>
    <t xml:space="preserve">UFC </t>
  </si>
  <si>
    <t xml:space="preserve">PG </t>
  </si>
  <si>
    <t xml:space="preserve">PDIE </t>
  </si>
  <si>
    <t xml:space="preserve">PDIN </t>
  </si>
  <si>
    <t xml:space="preserve">PDIA </t>
  </si>
  <si>
    <t>PDIA/PG</t>
  </si>
  <si>
    <t>UIP/PG</t>
  </si>
  <si>
    <t>Pdeg/PG</t>
  </si>
  <si>
    <t xml:space="preserve">FG </t>
  </si>
  <si>
    <t xml:space="preserve">NDF </t>
  </si>
  <si>
    <t xml:space="preserve">ADF </t>
  </si>
  <si>
    <t xml:space="preserve">ADL </t>
  </si>
  <si>
    <t xml:space="preserve">NDFF </t>
  </si>
  <si>
    <t>NDFF/NDF</t>
  </si>
  <si>
    <t xml:space="preserve">AMIDO </t>
  </si>
  <si>
    <t xml:space="preserve">NSC </t>
  </si>
  <si>
    <t xml:space="preserve">LG </t>
  </si>
  <si>
    <t xml:space="preserve">P </t>
  </si>
  <si>
    <t>Ca/P</t>
  </si>
  <si>
    <t xml:space="preserve">Na </t>
  </si>
  <si>
    <t xml:space="preserve">Mg </t>
  </si>
  <si>
    <t xml:space="preserve">K </t>
  </si>
  <si>
    <t xml:space="preserve">Cl </t>
  </si>
  <si>
    <t xml:space="preserve">S </t>
  </si>
  <si>
    <t xml:space="preserve">PE-NDF </t>
  </si>
  <si>
    <t xml:space="preserve">IFmin </t>
  </si>
  <si>
    <t>AMI By-pass</t>
  </si>
  <si>
    <t xml:space="preserve">DIP </t>
  </si>
  <si>
    <t xml:space="preserve">SIP </t>
  </si>
  <si>
    <t>UIP</t>
  </si>
  <si>
    <t xml:space="preserve">NPN </t>
  </si>
  <si>
    <t>METIONINA RR</t>
  </si>
  <si>
    <t xml:space="preserve">METDI </t>
  </si>
  <si>
    <t xml:space="preserve">LISDI </t>
  </si>
  <si>
    <t xml:space="preserve">TREODI </t>
  </si>
  <si>
    <t xml:space="preserve">LEUDI </t>
  </si>
  <si>
    <t xml:space="preserve">ILEUDI </t>
  </si>
  <si>
    <t xml:space="preserve">VALDI </t>
  </si>
  <si>
    <t>LGA</t>
  </si>
  <si>
    <t>LSO</t>
  </si>
  <si>
    <t>LiSeOl/LG</t>
  </si>
  <si>
    <t>LiGrAg/LG</t>
  </si>
  <si>
    <t xml:space="preserve">Vit A </t>
  </si>
  <si>
    <t xml:space="preserve">Vit D </t>
  </si>
  <si>
    <t xml:space="preserve">Vit E </t>
  </si>
  <si>
    <t>Vit PP</t>
  </si>
  <si>
    <t>Fe</t>
  </si>
  <si>
    <t xml:space="preserve">Cu </t>
  </si>
  <si>
    <t xml:space="preserve">Zn </t>
  </si>
  <si>
    <t xml:space="preserve">Co </t>
  </si>
  <si>
    <t xml:space="preserve">I </t>
  </si>
  <si>
    <t xml:space="preserve">Se </t>
  </si>
  <si>
    <t>BAC milk</t>
  </si>
  <si>
    <t>BAC dry</t>
  </si>
  <si>
    <t>CapTamp pH 4</t>
  </si>
  <si>
    <t>RSP</t>
  </si>
  <si>
    <t>RDP</t>
  </si>
  <si>
    <t>RUP</t>
  </si>
  <si>
    <t>Acqua</t>
  </si>
  <si>
    <t>Avena seme int</t>
  </si>
  <si>
    <t>Bicarbon sodio</t>
  </si>
  <si>
    <t>Carbonato Ca</t>
  </si>
  <si>
    <t>Carbonato Mg</t>
  </si>
  <si>
    <t>Clorur di sodio</t>
  </si>
  <si>
    <t>Colza f.e.non d</t>
  </si>
  <si>
    <t>Cotone semi int</t>
  </si>
  <si>
    <t>Crusca G.tenero</t>
  </si>
  <si>
    <t>Cruschello ten.</t>
  </si>
  <si>
    <t>Erba Loietto</t>
  </si>
  <si>
    <t>Erba Medica 1°</t>
  </si>
  <si>
    <t>Erba Medica 2/3</t>
  </si>
  <si>
    <t>Erba Medica 4/5</t>
  </si>
  <si>
    <t>Erba Prato st1</t>
  </si>
  <si>
    <t>Erba Prato st2</t>
  </si>
  <si>
    <t>Erba Prato st3</t>
  </si>
  <si>
    <t>Erba Prato st4</t>
  </si>
  <si>
    <t>Farinaccio Gten</t>
  </si>
  <si>
    <t>Fave</t>
  </si>
  <si>
    <t>Festuca fieno</t>
  </si>
  <si>
    <t>Fosfato bicalci</t>
  </si>
  <si>
    <t>Fosfato monocal</t>
  </si>
  <si>
    <t>Girasole FE32nd</t>
  </si>
  <si>
    <t>Grano tenero</t>
  </si>
  <si>
    <t>Grasso idrogen.</t>
  </si>
  <si>
    <t>I Basic</t>
  </si>
  <si>
    <t>I Fosfobloc 14</t>
  </si>
  <si>
    <t>I Fosfobloc 6,5</t>
  </si>
  <si>
    <t>I Fosfosal 1+1</t>
  </si>
  <si>
    <t>I Glicole pro</t>
  </si>
  <si>
    <t>I Lievivi</t>
  </si>
  <si>
    <t>I Manze</t>
  </si>
  <si>
    <t>Lenticchie semi</t>
  </si>
  <si>
    <t>Lievito birra</t>
  </si>
  <si>
    <t>Lino pan.10%LG</t>
  </si>
  <si>
    <t>Lino seme</t>
  </si>
  <si>
    <t>Loiessa fieno</t>
  </si>
  <si>
    <t>Loietto siloerb</t>
  </si>
  <si>
    <t>Loietto silofie</t>
  </si>
  <si>
    <t>M Agripolis</t>
  </si>
  <si>
    <t>Magnesio Ossido</t>
  </si>
  <si>
    <t>Mais distillers</t>
  </si>
  <si>
    <t>Mais farina med</t>
  </si>
  <si>
    <t>Mais fiocchi</t>
  </si>
  <si>
    <t>Mais glutine 60</t>
  </si>
  <si>
    <t>Mais pangerme20</t>
  </si>
  <si>
    <t>Mais pangerme27</t>
  </si>
  <si>
    <t>Mais semola glu</t>
  </si>
  <si>
    <t>Manioca</t>
  </si>
  <si>
    <t>Medica dis.15%</t>
  </si>
  <si>
    <t>Medica dis.17%</t>
  </si>
  <si>
    <t>Medica dis.21%</t>
  </si>
  <si>
    <t>Medica fie. 1tg</t>
  </si>
  <si>
    <t>Medica fie. 2/3</t>
  </si>
  <si>
    <t>Medica fie. 2°t</t>
  </si>
  <si>
    <t>Medica fie. 3°t</t>
  </si>
  <si>
    <t>Medica fie. 4°t</t>
  </si>
  <si>
    <t>Medica fiemisto</t>
  </si>
  <si>
    <t>Medica s.erba 1</t>
  </si>
  <si>
    <t>Medica s.erba 2</t>
  </si>
  <si>
    <t>Medica s.erba 3</t>
  </si>
  <si>
    <t>Melasso bietola</t>
  </si>
  <si>
    <t>Melasso canna</t>
  </si>
  <si>
    <t>Mix Agripolis</t>
  </si>
  <si>
    <t>Orzo farina</t>
  </si>
  <si>
    <t xml:space="preserve">Orzosilo </t>
  </si>
  <si>
    <t>Paglia frumento</t>
  </si>
  <si>
    <t>Paglia orzo</t>
  </si>
  <si>
    <t>Paston mais pan</t>
  </si>
  <si>
    <t>Pastone mais gr</t>
  </si>
  <si>
    <t>Pisello 21,5 PG</t>
  </si>
  <si>
    <t>Polpe biet.secc</t>
  </si>
  <si>
    <t>Polpe biet.surp</t>
  </si>
  <si>
    <t>Prato 2/3 silof</t>
  </si>
  <si>
    <t>Prato st.1°fien</t>
  </si>
  <si>
    <t>Prato st.1°silo</t>
  </si>
  <si>
    <t>Prato st.1SiFie</t>
  </si>
  <si>
    <t>Prato st2 fieno</t>
  </si>
  <si>
    <t>Prato st3-4fien</t>
  </si>
  <si>
    <t>Silomais 25%SS</t>
  </si>
  <si>
    <t>Silomais 28%SS</t>
  </si>
  <si>
    <t>Silomais 30%SS</t>
  </si>
  <si>
    <t>Silomais 32%SS</t>
  </si>
  <si>
    <t>Silomais 34%SS</t>
  </si>
  <si>
    <t>Silomais 37%SS</t>
  </si>
  <si>
    <t>Soia buccette</t>
  </si>
  <si>
    <t>Soia f.e. 40 %</t>
  </si>
  <si>
    <t>Soia f.e. 44 %</t>
  </si>
  <si>
    <t>Soia f.e. 50 %</t>
  </si>
  <si>
    <t>Soia int.estrus</t>
  </si>
  <si>
    <t>Soia int.fiocch</t>
  </si>
  <si>
    <t>Soia integrale</t>
  </si>
  <si>
    <t>Sorgo seme</t>
  </si>
  <si>
    <t>Trebb birra 30%</t>
  </si>
  <si>
    <t>Tritello Gtener</t>
  </si>
  <si>
    <t>Triticale gran</t>
  </si>
  <si>
    <t>Triticalesilo L</t>
  </si>
  <si>
    <t>Urea</t>
  </si>
  <si>
    <t>Zeolite</t>
  </si>
  <si>
    <t>Alimento</t>
  </si>
  <si>
    <t>rapporto</t>
  </si>
  <si>
    <t>% tq</t>
  </si>
  <si>
    <t>Alimento***</t>
  </si>
  <si>
    <t>Codice</t>
  </si>
  <si>
    <t>Unità di misura</t>
  </si>
  <si>
    <t>Parametri</t>
  </si>
  <si>
    <t>*** Gli alimenti devono essere in ordine alfabetico</t>
  </si>
  <si>
    <t>S.S.     %</t>
  </si>
  <si>
    <t>S.S.    kg/d</t>
  </si>
  <si>
    <t>kg/d</t>
  </si>
  <si>
    <t>% ss</t>
  </si>
  <si>
    <t>% PG</t>
  </si>
  <si>
    <t>% NDF</t>
  </si>
  <si>
    <t>€/q tq</t>
  </si>
  <si>
    <t>€/q ss</t>
  </si>
  <si>
    <t>€/100 UFL</t>
  </si>
  <si>
    <t>Costo T.Q.</t>
  </si>
  <si>
    <t>Costo S.S.</t>
  </si>
  <si>
    <t>Costo UFL</t>
  </si>
  <si>
    <t>Costo UFC</t>
  </si>
  <si>
    <t>Costo €/kg</t>
  </si>
  <si>
    <t>€/100 UFC</t>
  </si>
  <si>
    <t>Max</t>
  </si>
  <si>
    <t>Min</t>
  </si>
  <si>
    <t>T.Q.      %</t>
  </si>
  <si>
    <t>Ricerca</t>
  </si>
  <si>
    <t xml:space="preserve">T.Q.   kg/d </t>
  </si>
  <si>
    <t>/q</t>
  </si>
  <si>
    <t>RUP 25</t>
  </si>
  <si>
    <t>RUP 50</t>
  </si>
  <si>
    <t>Concentrati</t>
  </si>
  <si>
    <t>ceneri</t>
  </si>
  <si>
    <t>foraggi</t>
  </si>
  <si>
    <t>c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</si>
</sst>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  <numFmt numFmtId="186" formatCode="_-* #,##0.0_-;\-* #,##0.0_-;_-* &quot;-&quot;_-;_-@_-"/>
    <numFmt numFmtId="187" formatCode="_-* #,##0.00_-;\-* #,##0.00_-;_-* &quot;-&quot;_-;_-@_-"/>
    <numFmt numFmtId="188" formatCode="_-&quot;L.&quot;\ * #,##0.0_-;\-&quot;L.&quot;\ * #,##0.0_-;_-&quot;L.&quot;\ * &quot;-&quot;?_-;_-@_-"/>
    <numFmt numFmtId="189" formatCode="_-&quot;L.&quot;\ * #,##0_-;\-&quot;L.&quot;\ * #,##0_-;_-&quot;L.&quot;\ * &quot;-&quot;?_-;_-@_-"/>
    <numFmt numFmtId="190" formatCode="0.00000"/>
    <numFmt numFmtId="191" formatCode="0.0000"/>
    <numFmt numFmtId="192" formatCode="_-* #,##0.000_-;\-* #,##0.000_-;_-* &quot;-&quot;_-;_-@_-"/>
    <numFmt numFmtId="193" formatCode="_-* #,##0.0_-;\-* #,##0.0_-;_-* &quot;-&quot;?_-;_-@_-"/>
    <numFmt numFmtId="194" formatCode="0.0%"/>
    <numFmt numFmtId="195" formatCode="_-* #,##0.000_-;\-* #,##0.000_-;_-* &quot;-&quot;??_-;_-@_-"/>
    <numFmt numFmtId="196" formatCode="#,##0_ ;\-#,##0\ "/>
    <numFmt numFmtId="197" formatCode="#,##0.000_ ;\-#,##0.000\ "/>
    <numFmt numFmtId="198" formatCode="_-* #,##0.0_-;\-* #,##0.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1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1" fontId="0" fillId="0" borderId="0" xfId="44" applyFont="1" applyBorder="1" applyAlignment="1" applyProtection="1">
      <alignment/>
      <protection/>
    </xf>
    <xf numFmtId="41" fontId="0" fillId="0" borderId="0" xfId="44" applyFont="1" applyAlignment="1" applyProtection="1">
      <alignment/>
      <protection/>
    </xf>
    <xf numFmtId="41" fontId="0" fillId="0" borderId="0" xfId="44" applyFont="1" applyAlignment="1" applyProtection="1">
      <alignment/>
      <protection/>
    </xf>
    <xf numFmtId="41" fontId="0" fillId="0" borderId="0" xfId="44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1" fontId="0" fillId="0" borderId="0" xfId="44" applyFont="1" applyFill="1" applyBorder="1" applyAlignment="1" applyProtection="1">
      <alignment horizontal="center"/>
      <protection/>
    </xf>
    <xf numFmtId="41" fontId="1" fillId="0" borderId="0" xfId="44" applyFont="1" applyBorder="1" applyAlignment="1" applyProtection="1">
      <alignment/>
      <protection/>
    </xf>
    <xf numFmtId="41" fontId="0" fillId="0" borderId="0" xfId="44" applyFont="1" applyBorder="1" applyAlignment="1" applyProtection="1">
      <alignment horizontal="center"/>
      <protection/>
    </xf>
    <xf numFmtId="41" fontId="1" fillId="34" borderId="10" xfId="44" applyFont="1" applyFill="1" applyBorder="1" applyAlignment="1" applyProtection="1">
      <alignment/>
      <protection locked="0"/>
    </xf>
    <xf numFmtId="41" fontId="0" fillId="0" borderId="10" xfId="44" applyFont="1" applyBorder="1" applyAlignment="1" applyProtection="1">
      <alignment/>
      <protection/>
    </xf>
    <xf numFmtId="41" fontId="0" fillId="0" borderId="10" xfId="44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1" fontId="0" fillId="0" borderId="12" xfId="44" applyFont="1" applyFill="1" applyBorder="1" applyAlignment="1" applyProtection="1">
      <alignment horizontal="center"/>
      <protection/>
    </xf>
    <xf numFmtId="41" fontId="1" fillId="0" borderId="12" xfId="44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1" fontId="0" fillId="0" borderId="11" xfId="44" applyFont="1" applyBorder="1" applyAlignment="1" applyProtection="1">
      <alignment/>
      <protection/>
    </xf>
    <xf numFmtId="41" fontId="0" fillId="0" borderId="14" xfId="44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1" fontId="1" fillId="0" borderId="0" xfId="44" applyFont="1" applyFill="1" applyBorder="1" applyAlignment="1" applyProtection="1">
      <alignment horizontal="left" vertical="center"/>
      <protection/>
    </xf>
    <xf numFmtId="187" fontId="0" fillId="0" borderId="0" xfId="44" applyNumberFormat="1" applyFont="1" applyFill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center"/>
      <protection/>
    </xf>
    <xf numFmtId="41" fontId="1" fillId="34" borderId="16" xfId="44" applyFont="1" applyFill="1" applyBorder="1" applyAlignment="1" applyProtection="1">
      <alignment horizontal="center"/>
      <protection locked="0"/>
    </xf>
    <xf numFmtId="41" fontId="0" fillId="0" borderId="16" xfId="44" applyFont="1" applyBorder="1" applyAlignment="1" applyProtection="1">
      <alignment horizontal="center"/>
      <protection/>
    </xf>
    <xf numFmtId="41" fontId="0" fillId="0" borderId="16" xfId="44" applyFont="1" applyFill="1" applyBorder="1" applyAlignment="1" applyProtection="1">
      <alignment horizontal="center"/>
      <protection/>
    </xf>
    <xf numFmtId="41" fontId="0" fillId="0" borderId="19" xfId="44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/>
    </xf>
    <xf numFmtId="41" fontId="1" fillId="0" borderId="12" xfId="44" applyFont="1" applyBorder="1" applyAlignment="1" applyProtection="1">
      <alignment/>
      <protection/>
    </xf>
    <xf numFmtId="41" fontId="0" fillId="0" borderId="12" xfId="44" applyFont="1" applyBorder="1" applyAlignment="1" applyProtection="1">
      <alignment/>
      <protection/>
    </xf>
    <xf numFmtId="41" fontId="0" fillId="0" borderId="14" xfId="44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1" fontId="0" fillId="0" borderId="0" xfId="44" applyFont="1" applyFill="1" applyBorder="1" applyAlignment="1" applyProtection="1">
      <alignment/>
      <protection/>
    </xf>
    <xf numFmtId="41" fontId="0" fillId="0" borderId="0" xfId="44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1" fontId="0" fillId="0" borderId="0" xfId="44" applyFont="1" applyAlignment="1" applyProtection="1">
      <alignment horizontal="center"/>
      <protection/>
    </xf>
    <xf numFmtId="41" fontId="0" fillId="0" borderId="0" xfId="44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3" fontId="0" fillId="0" borderId="0" xfId="43" applyFont="1" applyBorder="1" applyAlignment="1" applyProtection="1">
      <alignment horizontal="center"/>
      <protection/>
    </xf>
    <xf numFmtId="43" fontId="1" fillId="0" borderId="0" xfId="43" applyFont="1" applyFill="1" applyBorder="1" applyAlignment="1" applyProtection="1">
      <alignment horizontal="center"/>
      <protection/>
    </xf>
    <xf numFmtId="43" fontId="0" fillId="0" borderId="0" xfId="43" applyFont="1" applyFill="1" applyBorder="1" applyAlignment="1" applyProtection="1">
      <alignment horizontal="center"/>
      <protection/>
    </xf>
    <xf numFmtId="43" fontId="0" fillId="0" borderId="0" xfId="43" applyFont="1" applyAlignment="1" applyProtection="1">
      <alignment horizontal="center"/>
      <protection/>
    </xf>
    <xf numFmtId="43" fontId="1" fillId="0" borderId="0" xfId="43" applyFont="1" applyBorder="1" applyAlignment="1" applyProtection="1">
      <alignment horizontal="center"/>
      <protection/>
    </xf>
    <xf numFmtId="43" fontId="0" fillId="0" borderId="0" xfId="43" applyFont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43" fontId="0" fillId="0" borderId="16" xfId="43" applyFont="1" applyBorder="1" applyAlignment="1" applyProtection="1">
      <alignment/>
      <protection/>
    </xf>
    <xf numFmtId="43" fontId="0" fillId="0" borderId="19" xfId="43" applyFont="1" applyBorder="1" applyAlignment="1" applyProtection="1">
      <alignment/>
      <protection/>
    </xf>
    <xf numFmtId="43" fontId="0" fillId="0" borderId="0" xfId="43" applyFont="1" applyAlignment="1" applyProtection="1">
      <alignment/>
      <protection/>
    </xf>
    <xf numFmtId="43" fontId="0" fillId="0" borderId="0" xfId="43" applyFont="1" applyAlignment="1" applyProtection="1">
      <alignment/>
      <protection/>
    </xf>
    <xf numFmtId="43" fontId="0" fillId="0" borderId="0" xfId="43" applyFont="1" applyBorder="1" applyAlignment="1" applyProtection="1">
      <alignment horizontal="center"/>
      <protection/>
    </xf>
    <xf numFmtId="43" fontId="0" fillId="0" borderId="10" xfId="43" applyFont="1" applyBorder="1" applyAlignment="1" applyProtection="1">
      <alignment horizontal="left"/>
      <protection/>
    </xf>
    <xf numFmtId="43" fontId="1" fillId="0" borderId="10" xfId="43" applyFont="1" applyBorder="1" applyAlignment="1" applyProtection="1">
      <alignment horizontal="left"/>
      <protection/>
    </xf>
    <xf numFmtId="43" fontId="0" fillId="0" borderId="10" xfId="43" applyFont="1" applyBorder="1" applyAlignment="1" applyProtection="1">
      <alignment horizontal="left"/>
      <protection/>
    </xf>
    <xf numFmtId="43" fontId="1" fillId="0" borderId="0" xfId="43" applyFont="1" applyBorder="1" applyAlignment="1" applyProtection="1">
      <alignment horizontal="left"/>
      <protection/>
    </xf>
    <xf numFmtId="43" fontId="0" fillId="0" borderId="0" xfId="43" applyFont="1" applyAlignment="1" applyProtection="1">
      <alignment horizontal="left"/>
      <protection/>
    </xf>
    <xf numFmtId="43" fontId="0" fillId="0" borderId="0" xfId="43" applyFont="1" applyAlignment="1" applyProtection="1">
      <alignment horizontal="left"/>
      <protection/>
    </xf>
    <xf numFmtId="41" fontId="0" fillId="0" borderId="16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41" fontId="0" fillId="0" borderId="21" xfId="44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1" fontId="0" fillId="0" borderId="26" xfId="44" applyFont="1" applyBorder="1" applyAlignment="1" applyProtection="1">
      <alignment/>
      <protection/>
    </xf>
    <xf numFmtId="43" fontId="0" fillId="0" borderId="0" xfId="43" applyFont="1" applyBorder="1" applyAlignment="1" applyProtection="1">
      <alignment horizontal="left"/>
      <protection/>
    </xf>
    <xf numFmtId="43" fontId="1" fillId="0" borderId="23" xfId="43" applyFont="1" applyBorder="1" applyAlignment="1" applyProtection="1">
      <alignment horizontal="left"/>
      <protection/>
    </xf>
    <xf numFmtId="41" fontId="0" fillId="0" borderId="24" xfId="44" applyFont="1" applyFill="1" applyBorder="1" applyAlignment="1" applyProtection="1">
      <alignment/>
      <protection/>
    </xf>
    <xf numFmtId="187" fontId="1" fillId="0" borderId="13" xfId="44" applyNumberFormat="1" applyFont="1" applyFill="1" applyBorder="1" applyAlignment="1">
      <alignment horizontal="center"/>
    </xf>
    <xf numFmtId="187" fontId="0" fillId="0" borderId="13" xfId="44" applyNumberFormat="1" applyFont="1" applyFill="1" applyBorder="1" applyAlignment="1">
      <alignment/>
    </xf>
    <xf numFmtId="187" fontId="0" fillId="0" borderId="13" xfId="44" applyNumberFormat="1" applyFont="1" applyFill="1" applyBorder="1" applyAlignment="1">
      <alignment/>
    </xf>
    <xf numFmtId="41" fontId="1" fillId="0" borderId="25" xfId="44" applyFont="1" applyFill="1" applyBorder="1" applyAlignment="1" applyProtection="1">
      <alignment horizontal="center" vertical="center" wrapText="1"/>
      <protection/>
    </xf>
    <xf numFmtId="41" fontId="1" fillId="0" borderId="20" xfId="4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3" fontId="1" fillId="0" borderId="27" xfId="43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43" fontId="0" fillId="0" borderId="0" xfId="43" applyFont="1" applyBorder="1" applyAlignment="1" applyProtection="1">
      <alignment/>
      <protection/>
    </xf>
    <xf numFmtId="43" fontId="1" fillId="0" borderId="0" xfId="43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192" fontId="1" fillId="35" borderId="0" xfId="44" applyNumberFormat="1" applyFont="1" applyFill="1" applyBorder="1" applyAlignment="1" applyProtection="1">
      <alignment/>
      <protection/>
    </xf>
    <xf numFmtId="192" fontId="1" fillId="35" borderId="12" xfId="44" applyNumberFormat="1" applyFont="1" applyFill="1" applyBorder="1" applyAlignment="1" applyProtection="1">
      <alignment/>
      <protection/>
    </xf>
    <xf numFmtId="192" fontId="0" fillId="0" borderId="0" xfId="44" applyNumberFormat="1" applyFont="1" applyBorder="1" applyAlignment="1" applyProtection="1">
      <alignment/>
      <protection/>
    </xf>
    <xf numFmtId="192" fontId="0" fillId="0" borderId="12" xfId="44" applyNumberFormat="1" applyFont="1" applyBorder="1" applyAlignment="1" applyProtection="1">
      <alignment/>
      <protection/>
    </xf>
    <xf numFmtId="192" fontId="0" fillId="0" borderId="0" xfId="44" applyNumberFormat="1" applyFont="1" applyBorder="1" applyAlignment="1" applyProtection="1">
      <alignment horizontal="center"/>
      <protection/>
    </xf>
    <xf numFmtId="192" fontId="0" fillId="0" borderId="12" xfId="0" applyNumberFormat="1" applyBorder="1" applyAlignment="1" applyProtection="1">
      <alignment/>
      <protection/>
    </xf>
    <xf numFmtId="43" fontId="1" fillId="0" borderId="25" xfId="43" applyFont="1" applyFill="1" applyBorder="1" applyAlignment="1" applyProtection="1">
      <alignment horizontal="center" vertical="center" wrapText="1"/>
      <protection/>
    </xf>
    <xf numFmtId="43" fontId="0" fillId="0" borderId="0" xfId="43" applyFont="1" applyBorder="1" applyAlignment="1" applyProtection="1">
      <alignment/>
      <protection/>
    </xf>
    <xf numFmtId="192" fontId="0" fillId="0" borderId="0" xfId="0" applyNumberFormat="1" applyBorder="1" applyAlignment="1" applyProtection="1">
      <alignment/>
      <protection/>
    </xf>
    <xf numFmtId="41" fontId="1" fillId="0" borderId="29" xfId="44" applyFont="1" applyFill="1" applyBorder="1" applyAlignment="1" applyProtection="1">
      <alignment horizontal="center" vertical="center" wrapText="1"/>
      <protection/>
    </xf>
    <xf numFmtId="43" fontId="1" fillId="0" borderId="0" xfId="43" applyFont="1" applyFill="1" applyBorder="1" applyAlignment="1" applyProtection="1">
      <alignment horizontal="left" vertical="center"/>
      <protection/>
    </xf>
    <xf numFmtId="41" fontId="1" fillId="0" borderId="0" xfId="44" applyFont="1" applyFill="1" applyBorder="1" applyAlignment="1" applyProtection="1">
      <alignment horizontal="center" vertical="center"/>
      <protection/>
    </xf>
    <xf numFmtId="184" fontId="1" fillId="0" borderId="0" xfId="44" applyNumberFormat="1" applyFont="1" applyFill="1" applyBorder="1" applyAlignment="1">
      <alignment horizontal="center"/>
    </xf>
    <xf numFmtId="184" fontId="1" fillId="0" borderId="13" xfId="44" applyNumberFormat="1" applyFont="1" applyFill="1" applyBorder="1" applyAlignment="1">
      <alignment horizontal="center"/>
    </xf>
    <xf numFmtId="184" fontId="0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2" fontId="1" fillId="0" borderId="0" xfId="44" applyNumberFormat="1" applyFont="1" applyFill="1" applyBorder="1" applyAlignment="1">
      <alignment horizontal="center"/>
    </xf>
    <xf numFmtId="2" fontId="0" fillId="0" borderId="0" xfId="4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44" applyNumberFormat="1" applyFont="1" applyFill="1" applyBorder="1" applyAlignment="1">
      <alignment horizontal="left"/>
    </xf>
    <xf numFmtId="197" fontId="1" fillId="0" borderId="0" xfId="4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2" fillId="0" borderId="0" xfId="44" applyNumberFormat="1" applyFont="1" applyFill="1" applyBorder="1" applyAlignment="1">
      <alignment horizontal="left"/>
    </xf>
    <xf numFmtId="197" fontId="0" fillId="0" borderId="0" xfId="43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84" fontId="0" fillId="0" borderId="0" xfId="44" applyNumberFormat="1" applyFont="1" applyFill="1" applyBorder="1" applyAlignment="1">
      <alignment/>
    </xf>
    <xf numFmtId="2" fontId="0" fillId="0" borderId="0" xfId="44" applyNumberFormat="1" applyFont="1" applyFill="1" applyBorder="1" applyAlignment="1">
      <alignment/>
    </xf>
    <xf numFmtId="197" fontId="0" fillId="0" borderId="0" xfId="43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4" fontId="0" fillId="0" borderId="0" xfId="44" applyNumberFormat="1" applyFont="1" applyFill="1" applyBorder="1" applyAlignment="1">
      <alignment/>
    </xf>
    <xf numFmtId="2" fontId="0" fillId="0" borderId="0" xfId="44" applyNumberFormat="1" applyFont="1" applyFill="1" applyBorder="1" applyAlignment="1">
      <alignment/>
    </xf>
    <xf numFmtId="196" fontId="1" fillId="0" borderId="13" xfId="44" applyNumberFormat="1" applyFont="1" applyFill="1" applyBorder="1" applyAlignment="1">
      <alignment horizontal="center"/>
    </xf>
    <xf numFmtId="196" fontId="0" fillId="0" borderId="13" xfId="44" applyNumberFormat="1" applyFont="1" applyFill="1" applyBorder="1" applyAlignment="1">
      <alignment/>
    </xf>
    <xf numFmtId="196" fontId="0" fillId="0" borderId="13" xfId="44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84" fontId="0" fillId="0" borderId="13" xfId="0" applyNumberFormat="1" applyFill="1" applyBorder="1" applyAlignment="1">
      <alignment horizontal="center"/>
    </xf>
    <xf numFmtId="184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43" fontId="2" fillId="0" borderId="0" xfId="43" applyFont="1" applyFill="1" applyBorder="1" applyAlignment="1" applyProtection="1">
      <alignment horizontal="left"/>
      <protection/>
    </xf>
    <xf numFmtId="187" fontId="2" fillId="0" borderId="0" xfId="44" applyNumberFormat="1" applyFont="1" applyFill="1" applyBorder="1" applyAlignment="1" applyProtection="1">
      <alignment horizontal="center"/>
      <protection/>
    </xf>
    <xf numFmtId="43" fontId="1" fillId="0" borderId="30" xfId="43" applyFont="1" applyBorder="1" applyAlignment="1" applyProtection="1">
      <alignment horizontal="center" vertical="center" wrapText="1"/>
      <protection/>
    </xf>
    <xf numFmtId="43" fontId="0" fillId="0" borderId="13" xfId="43" applyFont="1" applyBorder="1" applyAlignment="1" applyProtection="1">
      <alignment horizontal="center"/>
      <protection/>
    </xf>
    <xf numFmtId="43" fontId="1" fillId="0" borderId="13" xfId="43" applyFont="1" applyFill="1" applyBorder="1" applyAlignment="1" applyProtection="1">
      <alignment horizontal="center"/>
      <protection/>
    </xf>
    <xf numFmtId="43" fontId="0" fillId="0" borderId="13" xfId="43" applyFont="1" applyFill="1" applyBorder="1" applyAlignment="1" applyProtection="1">
      <alignment horizontal="center"/>
      <protection/>
    </xf>
    <xf numFmtId="43" fontId="0" fillId="0" borderId="13" xfId="43" applyFont="1" applyBorder="1" applyAlignment="1" applyProtection="1">
      <alignment horizontal="center"/>
      <protection/>
    </xf>
    <xf numFmtId="43" fontId="1" fillId="0" borderId="13" xfId="43" applyFont="1" applyBorder="1" applyAlignment="1" applyProtection="1">
      <alignment horizontal="center"/>
      <protection/>
    </xf>
    <xf numFmtId="195" fontId="1" fillId="0" borderId="13" xfId="43" applyNumberFormat="1" applyFont="1" applyFill="1" applyBorder="1" applyAlignment="1" applyProtection="1">
      <alignment horizontal="center"/>
      <protection/>
    </xf>
    <xf numFmtId="195" fontId="0" fillId="0" borderId="13" xfId="43" applyNumberFormat="1" applyFont="1" applyFill="1" applyBorder="1" applyAlignment="1" applyProtection="1">
      <alignment horizontal="center"/>
      <protection/>
    </xf>
    <xf numFmtId="195" fontId="1" fillId="0" borderId="17" xfId="43" applyNumberFormat="1" applyFont="1" applyBorder="1" applyAlignment="1" applyProtection="1">
      <alignment horizontal="center"/>
      <protection/>
    </xf>
    <xf numFmtId="2" fontId="0" fillId="0" borderId="0" xfId="44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0" fillId="0" borderId="0" xfId="44" applyFont="1" applyFill="1" applyAlignment="1" applyProtection="1">
      <alignment/>
      <protection/>
    </xf>
    <xf numFmtId="41" fontId="0" fillId="0" borderId="0" xfId="44" applyFont="1" applyFill="1" applyAlignment="1" applyProtection="1">
      <alignment/>
      <protection/>
    </xf>
    <xf numFmtId="43" fontId="1" fillId="0" borderId="31" xfId="43" applyFont="1" applyFill="1" applyBorder="1" applyAlignment="1" applyProtection="1">
      <alignment horizontal="center" vertical="center" wrapText="1"/>
      <protection/>
    </xf>
    <xf numFmtId="43" fontId="0" fillId="0" borderId="13" xfId="43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3" fontId="1" fillId="0" borderId="35" xfId="43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43" fontId="1" fillId="0" borderId="36" xfId="43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43" fontId="0" fillId="0" borderId="38" xfId="43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3" fontId="1" fillId="0" borderId="21" xfId="43" applyFont="1" applyFill="1" applyBorder="1" applyAlignment="1" applyProtection="1">
      <alignment/>
      <protection/>
    </xf>
    <xf numFmtId="43" fontId="0" fillId="0" borderId="21" xfId="43" applyFont="1" applyBorder="1" applyAlignment="1" applyProtection="1">
      <alignment/>
      <protection/>
    </xf>
    <xf numFmtId="43" fontId="1" fillId="0" borderId="39" xfId="43" applyFont="1" applyFill="1" applyBorder="1" applyAlignment="1" applyProtection="1">
      <alignment/>
      <protection/>
    </xf>
    <xf numFmtId="43" fontId="1" fillId="0" borderId="22" xfId="43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43" fontId="1" fillId="0" borderId="38" xfId="43" applyFont="1" applyFill="1" applyBorder="1" applyAlignment="1" applyProtection="1">
      <alignment horizontal="center"/>
      <protection/>
    </xf>
    <xf numFmtId="2" fontId="1" fillId="0" borderId="41" xfId="0" applyNumberFormat="1" applyFont="1" applyBorder="1" applyAlignment="1" applyProtection="1">
      <alignment horizontal="center"/>
      <protection/>
    </xf>
    <xf numFmtId="43" fontId="0" fillId="0" borderId="33" xfId="43" applyFont="1" applyFill="1" applyBorder="1" applyAlignment="1" applyProtection="1">
      <alignment horizontal="center"/>
      <protection/>
    </xf>
    <xf numFmtId="43" fontId="4" fillId="0" borderId="33" xfId="43" applyFont="1" applyFill="1" applyBorder="1" applyAlignment="1" applyProtection="1">
      <alignment horizontal="center"/>
      <protection/>
    </xf>
    <xf numFmtId="43" fontId="2" fillId="0" borderId="40" xfId="43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 locked="0"/>
    </xf>
    <xf numFmtId="43" fontId="1" fillId="34" borderId="35" xfId="43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43" fontId="1" fillId="0" borderId="35" xfId="43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2" fontId="2" fillId="36" borderId="35" xfId="0" applyNumberFormat="1" applyFont="1" applyFill="1" applyBorder="1" applyAlignment="1" applyProtection="1">
      <alignment horizontal="center"/>
      <protection locked="0"/>
    </xf>
    <xf numFmtId="43" fontId="0" fillId="36" borderId="35" xfId="43" applyFont="1" applyFill="1" applyBorder="1" applyAlignment="1" applyProtection="1">
      <alignment horizontal="center"/>
      <protection locked="0"/>
    </xf>
    <xf numFmtId="43" fontId="1" fillId="0" borderId="35" xfId="43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2" fontId="3" fillId="36" borderId="35" xfId="0" applyNumberFormat="1" applyFont="1" applyFill="1" applyBorder="1" applyAlignment="1" applyProtection="1">
      <alignment horizontal="center"/>
      <protection locked="0"/>
    </xf>
    <xf numFmtId="43" fontId="4" fillId="36" borderId="35" xfId="43" applyFont="1" applyFill="1" applyBorder="1" applyAlignment="1" applyProtection="1">
      <alignment horizontal="center"/>
      <protection locked="0"/>
    </xf>
    <xf numFmtId="186" fontId="0" fillId="36" borderId="35" xfId="0" applyNumberFormat="1" applyFill="1" applyBorder="1" applyAlignment="1" applyProtection="1">
      <alignment/>
      <protection locked="0"/>
    </xf>
    <xf numFmtId="186" fontId="0" fillId="36" borderId="35" xfId="0" applyNumberFormat="1" applyFont="1" applyFill="1" applyBorder="1" applyAlignment="1" applyProtection="1">
      <alignment/>
      <protection locked="0"/>
    </xf>
    <xf numFmtId="186" fontId="0" fillId="36" borderId="35" xfId="44" applyNumberFormat="1" applyFont="1" applyFill="1" applyBorder="1" applyAlignment="1" applyProtection="1">
      <alignment/>
      <protection locked="0"/>
    </xf>
    <xf numFmtId="186" fontId="0" fillId="36" borderId="35" xfId="44" applyNumberFormat="1" applyFont="1" applyFill="1" applyBorder="1" applyAlignment="1" applyProtection="1">
      <alignment/>
      <protection locked="0"/>
    </xf>
    <xf numFmtId="41" fontId="0" fillId="36" borderId="35" xfId="44" applyFont="1" applyFill="1" applyBorder="1" applyAlignment="1" applyProtection="1">
      <alignment/>
      <protection locked="0"/>
    </xf>
    <xf numFmtId="0" fontId="0" fillId="36" borderId="35" xfId="0" applyFont="1" applyFill="1" applyBorder="1" applyAlignment="1" applyProtection="1">
      <alignment/>
      <protection locked="0"/>
    </xf>
    <xf numFmtId="0" fontId="0" fillId="36" borderId="35" xfId="0" applyFill="1" applyBorder="1" applyAlignment="1" applyProtection="1">
      <alignment/>
      <protection locked="0"/>
    </xf>
    <xf numFmtId="41" fontId="0" fillId="36" borderId="35" xfId="44" applyFont="1" applyFill="1" applyBorder="1" applyAlignment="1" applyProtection="1">
      <alignment/>
      <protection locked="0"/>
    </xf>
    <xf numFmtId="43" fontId="1" fillId="37" borderId="10" xfId="43" applyFont="1" applyFill="1" applyBorder="1" applyAlignment="1" applyProtection="1">
      <alignment horizontal="left"/>
      <protection/>
    </xf>
    <xf numFmtId="43" fontId="1" fillId="37" borderId="38" xfId="43" applyFont="1" applyFill="1" applyBorder="1" applyAlignment="1" applyProtection="1">
      <alignment horizontal="center"/>
      <protection/>
    </xf>
    <xf numFmtId="43" fontId="1" fillId="34" borderId="35" xfId="43" applyNumberFormat="1" applyFont="1" applyFill="1" applyBorder="1" applyAlignment="1" applyProtection="1">
      <alignment horizontal="center"/>
      <protection locked="0"/>
    </xf>
    <xf numFmtId="2" fontId="0" fillId="36" borderId="35" xfId="0" applyNumberFormat="1" applyFill="1" applyBorder="1" applyAlignment="1" applyProtection="1">
      <alignment/>
      <protection locked="0"/>
    </xf>
    <xf numFmtId="2" fontId="0" fillId="36" borderId="35" xfId="44" applyNumberFormat="1" applyFont="1" applyFill="1" applyBorder="1" applyAlignment="1" applyProtection="1">
      <alignment/>
      <protection locked="0"/>
    </xf>
    <xf numFmtId="2" fontId="0" fillId="36" borderId="35" xfId="44" applyNumberFormat="1" applyFont="1" applyFill="1" applyBorder="1" applyAlignment="1" applyProtection="1">
      <alignment/>
      <protection locked="0"/>
    </xf>
    <xf numFmtId="2" fontId="0" fillId="36" borderId="35" xfId="0" applyNumberFormat="1" applyFont="1" applyFill="1" applyBorder="1" applyAlignment="1" applyProtection="1">
      <alignment/>
      <protection locked="0"/>
    </xf>
    <xf numFmtId="184" fontId="0" fillId="37" borderId="13" xfId="44" applyNumberFormat="1" applyFont="1" applyFill="1" applyBorder="1" applyAlignment="1">
      <alignment/>
    </xf>
    <xf numFmtId="184" fontId="0" fillId="38" borderId="13" xfId="44" applyNumberFormat="1" applyFont="1" applyFill="1" applyBorder="1" applyAlignment="1">
      <alignment/>
    </xf>
    <xf numFmtId="184" fontId="0" fillId="38" borderId="0" xfId="44" applyNumberFormat="1" applyFont="1" applyFill="1" applyBorder="1" applyAlignment="1">
      <alignment/>
    </xf>
    <xf numFmtId="184" fontId="0" fillId="38" borderId="13" xfId="44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0"/>
  <sheetViews>
    <sheetView zoomScale="75" zoomScaleNormal="75" zoomScalePageLayoutView="0" workbookViewId="0" topLeftCell="A1">
      <pane xSplit="2" ySplit="1" topLeftCell="C71" activePane="bottomRight" state="frozen"/>
      <selection pane="topLeft" activeCell="A1" sqref="A1"/>
      <selection pane="topRight" activeCell="B1" sqref="B1"/>
      <selection pane="bottomLeft" activeCell="A1" sqref="A1"/>
      <selection pane="bottomRight" activeCell="B102" sqref="B102"/>
    </sheetView>
  </sheetViews>
  <sheetFormatPr defaultColWidth="9.140625" defaultRowHeight="12.75"/>
  <cols>
    <col min="1" max="1" width="8.140625" style="131" bestFit="1" customWidth="1"/>
    <col min="2" max="2" width="15.8515625" style="137" bestFit="1" customWidth="1"/>
    <col min="3" max="3" width="13.421875" style="91" customWidth="1"/>
    <col min="4" max="4" width="5.57421875" style="138" bestFit="1" customWidth="1"/>
    <col min="5" max="5" width="6.00390625" style="138" bestFit="1" customWidth="1"/>
    <col min="6" max="6" width="6.421875" style="120" bestFit="1" customWidth="1"/>
    <col min="7" max="7" width="5.57421875" style="138" bestFit="1" customWidth="1"/>
    <col min="8" max="8" width="7.140625" style="139" bestFit="1" customWidth="1"/>
    <col min="9" max="10" width="7.421875" style="139" bestFit="1" customWidth="1"/>
    <col min="11" max="13" width="8.8515625" style="138" bestFit="1" customWidth="1"/>
    <col min="14" max="14" width="10.421875" style="120" bestFit="1" customWidth="1"/>
    <col min="15" max="15" width="5.140625" style="138" bestFit="1" customWidth="1"/>
    <col min="16" max="17" width="6.57421875" style="138" bestFit="1" customWidth="1"/>
    <col min="18" max="18" width="6.421875" style="138" bestFit="1" customWidth="1"/>
    <col min="19" max="19" width="8.00390625" style="138" bestFit="1" customWidth="1"/>
    <col min="20" max="20" width="12.57421875" style="142" bestFit="1" customWidth="1"/>
    <col min="21" max="21" width="9.28125" style="138" bestFit="1" customWidth="1"/>
    <col min="22" max="22" width="6.57421875" style="138" bestFit="1" customWidth="1"/>
    <col min="23" max="23" width="4.8515625" style="120" bestFit="1" customWidth="1"/>
    <col min="24" max="24" width="5.57421875" style="139" bestFit="1" customWidth="1"/>
    <col min="25" max="25" width="7.57421875" style="139" bestFit="1" customWidth="1"/>
    <col min="26" max="26" width="7.140625" style="129" bestFit="1" customWidth="1"/>
    <col min="27" max="28" width="5.57421875" style="137" bestFit="1" customWidth="1"/>
    <col min="29" max="29" width="4.57421875" style="137" bestFit="1" customWidth="1"/>
    <col min="30" max="30" width="5.57421875" style="137" bestFit="1" customWidth="1"/>
    <col min="31" max="31" width="4.57421875" style="137" bestFit="1" customWidth="1"/>
    <col min="32" max="32" width="6.00390625" style="146" bestFit="1" customWidth="1"/>
    <col min="33" max="33" width="6.00390625" style="137" bestFit="1" customWidth="1"/>
    <col min="34" max="34" width="7.7109375" style="137" bestFit="1" customWidth="1"/>
    <col min="35" max="35" width="10.28125" style="137" bestFit="1" customWidth="1"/>
    <col min="36" max="36" width="7.57421875" style="137" bestFit="1" customWidth="1"/>
    <col min="37" max="37" width="14.28125" style="137" bestFit="1" customWidth="1"/>
    <col min="38" max="38" width="8.00390625" style="137" bestFit="1" customWidth="1"/>
    <col min="39" max="39" width="7.00390625" style="137" bestFit="1" customWidth="1"/>
    <col min="40" max="40" width="8.00390625" style="137" bestFit="1" customWidth="1"/>
    <col min="41" max="41" width="7.00390625" style="137" bestFit="1" customWidth="1"/>
    <col min="42" max="42" width="17.421875" style="137" bestFit="1" customWidth="1"/>
    <col min="43" max="43" width="8.8515625" style="137" bestFit="1" customWidth="1"/>
    <col min="44" max="44" width="7.421875" style="137" bestFit="1" customWidth="1"/>
    <col min="45" max="45" width="10.00390625" style="137" bestFit="1" customWidth="1"/>
    <col min="46" max="46" width="8.140625" style="137" bestFit="1" customWidth="1"/>
    <col min="47" max="47" width="8.7109375" style="137" bestFit="1" customWidth="1"/>
    <col min="48" max="48" width="8.28125" style="137" bestFit="1" customWidth="1"/>
    <col min="49" max="49" width="5.8515625" style="137" bestFit="1" customWidth="1"/>
    <col min="50" max="50" width="6.00390625" style="137" bestFit="1" customWidth="1"/>
    <col min="51" max="51" width="11.421875" style="137" bestFit="1" customWidth="1"/>
    <col min="52" max="52" width="11.7109375" style="137" bestFit="1" customWidth="1"/>
    <col min="53" max="53" width="10.00390625" style="137" bestFit="1" customWidth="1"/>
    <col min="54" max="54" width="9.00390625" style="137" bestFit="1" customWidth="1"/>
    <col min="55" max="55" width="7.00390625" style="137" bestFit="1" customWidth="1"/>
    <col min="56" max="57" width="8.00390625" style="137" bestFit="1" customWidth="1"/>
    <col min="58" max="58" width="7.00390625" style="137" bestFit="1" customWidth="1"/>
    <col min="59" max="59" width="8.00390625" style="137" bestFit="1" customWidth="1"/>
    <col min="60" max="62" width="7.00390625" style="137" bestFit="1" customWidth="1"/>
    <col min="63" max="63" width="10.8515625" style="137" bestFit="1" customWidth="1"/>
    <col min="64" max="64" width="10.00390625" style="137" bestFit="1" customWidth="1"/>
    <col min="65" max="65" width="16.00390625" style="137" bestFit="1" customWidth="1"/>
    <col min="66" max="67" width="8.00390625" style="137" bestFit="1" customWidth="1"/>
    <col min="68" max="68" width="7.00390625" style="137" bestFit="1" customWidth="1"/>
    <col min="69" max="70" width="8.8515625" style="137" bestFit="1" customWidth="1"/>
    <col min="71" max="16384" width="9.140625" style="137" customWidth="1"/>
  </cols>
  <sheetData>
    <row r="1" spans="1:70" s="123" customFormat="1" ht="12.75">
      <c r="A1" s="123" t="s">
        <v>4</v>
      </c>
      <c r="B1" s="123" t="s">
        <v>170</v>
      </c>
      <c r="C1" s="89" t="s">
        <v>191</v>
      </c>
      <c r="D1" s="117" t="s">
        <v>3</v>
      </c>
      <c r="E1" s="117" t="s">
        <v>11</v>
      </c>
      <c r="F1" s="118" t="s">
        <v>12</v>
      </c>
      <c r="G1" s="117" t="s">
        <v>13</v>
      </c>
      <c r="H1" s="121" t="s">
        <v>14</v>
      </c>
      <c r="I1" s="121" t="s">
        <v>15</v>
      </c>
      <c r="J1" s="121" t="s">
        <v>16</v>
      </c>
      <c r="K1" s="117" t="s">
        <v>199</v>
      </c>
      <c r="L1" s="117" t="s">
        <v>200</v>
      </c>
      <c r="M1" s="117" t="s">
        <v>18</v>
      </c>
      <c r="N1" s="118" t="s">
        <v>19</v>
      </c>
      <c r="O1" s="117" t="s">
        <v>20</v>
      </c>
      <c r="P1" s="117" t="s">
        <v>21</v>
      </c>
      <c r="Q1" s="117" t="s">
        <v>22</v>
      </c>
      <c r="R1" s="117" t="s">
        <v>23</v>
      </c>
      <c r="S1" s="117" t="s">
        <v>24</v>
      </c>
      <c r="T1" s="140" t="s">
        <v>25</v>
      </c>
      <c r="U1" s="117" t="s">
        <v>26</v>
      </c>
      <c r="V1" s="117" t="s">
        <v>27</v>
      </c>
      <c r="W1" s="118" t="s">
        <v>28</v>
      </c>
      <c r="X1" s="121" t="s">
        <v>1</v>
      </c>
      <c r="Y1" s="124" t="s">
        <v>29</v>
      </c>
      <c r="Z1" s="125" t="s">
        <v>30</v>
      </c>
      <c r="AA1" s="123" t="s">
        <v>31</v>
      </c>
      <c r="AB1" s="123" t="s">
        <v>32</v>
      </c>
      <c r="AC1" s="123" t="s">
        <v>33</v>
      </c>
      <c r="AD1" s="123" t="s">
        <v>34</v>
      </c>
      <c r="AE1" s="123" t="s">
        <v>35</v>
      </c>
      <c r="AF1" s="143" t="s">
        <v>202</v>
      </c>
      <c r="AG1" s="123" t="s">
        <v>203</v>
      </c>
      <c r="AH1" s="123" t="s">
        <v>201</v>
      </c>
      <c r="AI1" s="123" t="s">
        <v>36</v>
      </c>
      <c r="AJ1" s="123" t="s">
        <v>37</v>
      </c>
      <c r="AK1" s="123" t="s">
        <v>38</v>
      </c>
      <c r="AL1" s="123" t="s">
        <v>39</v>
      </c>
      <c r="AM1" s="123" t="s">
        <v>40</v>
      </c>
      <c r="AN1" s="123" t="s">
        <v>41</v>
      </c>
      <c r="AO1" s="123" t="s">
        <v>42</v>
      </c>
      <c r="AP1" s="123" t="s">
        <v>43</v>
      </c>
      <c r="AQ1" s="123" t="s">
        <v>44</v>
      </c>
      <c r="AR1" s="123" t="s">
        <v>45</v>
      </c>
      <c r="AS1" s="123" t="s">
        <v>46</v>
      </c>
      <c r="AT1" s="123" t="s">
        <v>47</v>
      </c>
      <c r="AU1" s="123" t="s">
        <v>48</v>
      </c>
      <c r="AV1" s="123" t="s">
        <v>49</v>
      </c>
      <c r="AW1" s="123" t="s">
        <v>50</v>
      </c>
      <c r="AX1" s="123" t="s">
        <v>51</v>
      </c>
      <c r="AY1" s="123" t="s">
        <v>52</v>
      </c>
      <c r="AZ1" s="123" t="s">
        <v>53</v>
      </c>
      <c r="BA1" s="123" t="s">
        <v>54</v>
      </c>
      <c r="BB1" s="123" t="s">
        <v>55</v>
      </c>
      <c r="BC1" s="123" t="s">
        <v>56</v>
      </c>
      <c r="BD1" s="123" t="s">
        <v>57</v>
      </c>
      <c r="BE1" s="123" t="s">
        <v>58</v>
      </c>
      <c r="BF1" s="123" t="s">
        <v>59</v>
      </c>
      <c r="BG1" s="123" t="s">
        <v>60</v>
      </c>
      <c r="BH1" s="123" t="s">
        <v>61</v>
      </c>
      <c r="BI1" s="123" t="s">
        <v>62</v>
      </c>
      <c r="BJ1" s="123" t="s">
        <v>63</v>
      </c>
      <c r="BK1" s="123" t="s">
        <v>64</v>
      </c>
      <c r="BL1" s="123" t="s">
        <v>65</v>
      </c>
      <c r="BM1" s="123" t="s">
        <v>66</v>
      </c>
      <c r="BN1" s="123" t="s">
        <v>67</v>
      </c>
      <c r="BO1" s="123" t="s">
        <v>68</v>
      </c>
      <c r="BP1" s="123" t="s">
        <v>69</v>
      </c>
      <c r="BQ1" s="123" t="s">
        <v>199</v>
      </c>
      <c r="BR1" s="123" t="s">
        <v>200</v>
      </c>
    </row>
    <row r="2" spans="1:68" s="131" customFormat="1" ht="12.75">
      <c r="A2" s="126">
        <v>0</v>
      </c>
      <c r="B2" s="127">
        <v>0</v>
      </c>
      <c r="C2" s="89">
        <v>0</v>
      </c>
      <c r="D2" s="117">
        <v>0</v>
      </c>
      <c r="E2" s="117">
        <v>0</v>
      </c>
      <c r="F2" s="118">
        <v>0</v>
      </c>
      <c r="G2" s="117">
        <v>0</v>
      </c>
      <c r="H2" s="121">
        <v>0</v>
      </c>
      <c r="I2" s="121">
        <v>0</v>
      </c>
      <c r="J2" s="121">
        <v>0</v>
      </c>
      <c r="K2" s="117"/>
      <c r="L2" s="117"/>
      <c r="M2" s="117">
        <v>0</v>
      </c>
      <c r="N2" s="118">
        <v>0</v>
      </c>
      <c r="O2" s="117">
        <v>0</v>
      </c>
      <c r="P2" s="117">
        <v>0</v>
      </c>
      <c r="Q2" s="117">
        <v>0</v>
      </c>
      <c r="R2" s="117">
        <v>0</v>
      </c>
      <c r="S2" s="117">
        <v>0</v>
      </c>
      <c r="T2" s="140">
        <v>0</v>
      </c>
      <c r="U2" s="117">
        <v>0</v>
      </c>
      <c r="V2" s="117">
        <v>0</v>
      </c>
      <c r="W2" s="118">
        <v>0</v>
      </c>
      <c r="X2" s="122">
        <v>0</v>
      </c>
      <c r="Y2" s="128">
        <v>0</v>
      </c>
      <c r="Z2" s="129">
        <v>0</v>
      </c>
      <c r="AA2" s="130">
        <v>0</v>
      </c>
      <c r="AB2" s="130">
        <v>0</v>
      </c>
      <c r="AC2" s="130">
        <v>0</v>
      </c>
      <c r="AD2" s="130">
        <v>0</v>
      </c>
      <c r="AE2" s="130">
        <v>0</v>
      </c>
      <c r="AF2" s="144">
        <v>0</v>
      </c>
      <c r="AG2" s="131">
        <v>0</v>
      </c>
      <c r="AH2" s="131">
        <v>0</v>
      </c>
      <c r="AI2" s="131">
        <v>0</v>
      </c>
      <c r="AJ2" s="131">
        <v>0</v>
      </c>
      <c r="AK2" s="131">
        <v>0</v>
      </c>
      <c r="AL2" s="131">
        <v>0</v>
      </c>
      <c r="AM2" s="131">
        <v>0</v>
      </c>
      <c r="AN2" s="131">
        <v>0</v>
      </c>
      <c r="AO2" s="131">
        <v>0</v>
      </c>
      <c r="AP2" s="131">
        <v>0</v>
      </c>
      <c r="AQ2" s="131">
        <v>0</v>
      </c>
      <c r="AR2" s="131">
        <v>0</v>
      </c>
      <c r="AS2" s="131">
        <v>0</v>
      </c>
      <c r="AT2" s="131">
        <v>0</v>
      </c>
      <c r="AU2" s="131">
        <v>0</v>
      </c>
      <c r="AV2" s="131">
        <v>0</v>
      </c>
      <c r="AW2" s="131">
        <v>0</v>
      </c>
      <c r="AX2" s="131">
        <v>0</v>
      </c>
      <c r="AY2" s="131">
        <v>0</v>
      </c>
      <c r="AZ2" s="131">
        <v>0</v>
      </c>
      <c r="BA2" s="131">
        <v>0</v>
      </c>
      <c r="BB2" s="131">
        <v>0</v>
      </c>
      <c r="BC2" s="131">
        <v>0</v>
      </c>
      <c r="BD2" s="131">
        <v>0</v>
      </c>
      <c r="BE2" s="131">
        <v>0</v>
      </c>
      <c r="BF2" s="131">
        <v>0</v>
      </c>
      <c r="BG2" s="131">
        <v>0</v>
      </c>
      <c r="BH2" s="131">
        <v>0</v>
      </c>
      <c r="BI2" s="131">
        <v>0</v>
      </c>
      <c r="BJ2" s="131">
        <v>0</v>
      </c>
      <c r="BK2" s="131">
        <v>0</v>
      </c>
      <c r="BL2" s="131">
        <v>0</v>
      </c>
      <c r="BM2" s="131">
        <v>0</v>
      </c>
      <c r="BN2" s="131">
        <v>0</v>
      </c>
      <c r="BO2" s="131">
        <v>0</v>
      </c>
      <c r="BP2" s="131">
        <v>0</v>
      </c>
    </row>
    <row r="3" spans="1:70" s="132" customFormat="1" ht="12.75">
      <c r="A3" s="126">
        <v>1</v>
      </c>
      <c r="B3" s="132" t="s">
        <v>70</v>
      </c>
      <c r="C3" s="90"/>
      <c r="D3" s="133">
        <v>0.01</v>
      </c>
      <c r="E3" s="133">
        <v>0</v>
      </c>
      <c r="F3" s="119">
        <v>0</v>
      </c>
      <c r="G3" s="133">
        <v>0</v>
      </c>
      <c r="H3" s="134">
        <v>0</v>
      </c>
      <c r="I3" s="134">
        <v>0</v>
      </c>
      <c r="J3" s="134">
        <v>0</v>
      </c>
      <c r="K3" s="133">
        <f aca="true" t="shared" si="0" ref="K3:K34">$G3*BQ3/100</f>
        <v>0</v>
      </c>
      <c r="L3" s="133">
        <f aca="true" t="shared" si="1" ref="L3:L34">$G3*BR3/100</f>
        <v>0</v>
      </c>
      <c r="M3" s="133">
        <v>0</v>
      </c>
      <c r="N3" s="119">
        <v>0</v>
      </c>
      <c r="O3" s="133">
        <v>0</v>
      </c>
      <c r="P3" s="133">
        <v>0</v>
      </c>
      <c r="Q3" s="133">
        <v>0</v>
      </c>
      <c r="R3" s="133">
        <v>0</v>
      </c>
      <c r="S3" s="138">
        <v>0</v>
      </c>
      <c r="T3" s="141">
        <v>0</v>
      </c>
      <c r="U3" s="133">
        <v>0</v>
      </c>
      <c r="V3" s="133">
        <v>0</v>
      </c>
      <c r="W3" s="119">
        <v>0</v>
      </c>
      <c r="X3" s="134">
        <v>0</v>
      </c>
      <c r="Y3" s="134">
        <v>0</v>
      </c>
      <c r="Z3" s="135">
        <v>0</v>
      </c>
      <c r="AA3" s="136">
        <v>0</v>
      </c>
      <c r="AB3" s="136">
        <v>0</v>
      </c>
      <c r="AC3" s="136">
        <v>0</v>
      </c>
      <c r="AD3" s="136">
        <v>0</v>
      </c>
      <c r="AE3" s="136">
        <v>0</v>
      </c>
      <c r="AF3" s="145">
        <v>100</v>
      </c>
      <c r="AG3" s="126">
        <v>0</v>
      </c>
      <c r="AH3" s="126">
        <v>0</v>
      </c>
      <c r="AI3" s="132">
        <v>0</v>
      </c>
      <c r="AJ3" s="132">
        <v>0</v>
      </c>
      <c r="AK3" s="132">
        <v>0</v>
      </c>
      <c r="AL3" s="132">
        <v>0</v>
      </c>
      <c r="AM3" s="132">
        <v>0</v>
      </c>
      <c r="AN3" s="132">
        <v>0</v>
      </c>
      <c r="AO3" s="132">
        <v>0</v>
      </c>
      <c r="AP3" s="132">
        <v>0</v>
      </c>
      <c r="AQ3" s="132">
        <v>0</v>
      </c>
      <c r="AR3" s="132">
        <v>0</v>
      </c>
      <c r="AS3" s="132">
        <v>0</v>
      </c>
      <c r="AT3" s="132">
        <v>0</v>
      </c>
      <c r="AU3" s="132">
        <v>0</v>
      </c>
      <c r="AV3" s="132">
        <v>0</v>
      </c>
      <c r="AW3" s="132">
        <v>0</v>
      </c>
      <c r="AX3" s="132">
        <v>0</v>
      </c>
      <c r="AY3" s="132">
        <v>0</v>
      </c>
      <c r="AZ3" s="132">
        <v>0</v>
      </c>
      <c r="BA3" s="132">
        <v>0</v>
      </c>
      <c r="BB3" s="132">
        <v>0</v>
      </c>
      <c r="BC3" s="132">
        <v>0</v>
      </c>
      <c r="BD3" s="132">
        <v>0</v>
      </c>
      <c r="BE3" s="132">
        <v>0</v>
      </c>
      <c r="BF3" s="132">
        <v>0</v>
      </c>
      <c r="BG3" s="132">
        <v>0</v>
      </c>
      <c r="BH3" s="132">
        <v>0</v>
      </c>
      <c r="BI3" s="132">
        <v>0</v>
      </c>
      <c r="BJ3" s="132">
        <v>0</v>
      </c>
      <c r="BK3" s="132">
        <v>0</v>
      </c>
      <c r="BL3" s="132">
        <v>0</v>
      </c>
      <c r="BM3" s="132">
        <v>0</v>
      </c>
      <c r="BN3" s="132">
        <v>0</v>
      </c>
      <c r="BO3" s="132">
        <v>0</v>
      </c>
      <c r="BP3" s="132">
        <v>0</v>
      </c>
      <c r="BQ3" s="132">
        <v>0</v>
      </c>
      <c r="BR3" s="132">
        <v>0</v>
      </c>
    </row>
    <row r="4" spans="1:70" s="132" customFormat="1" ht="12.75">
      <c r="A4" s="126">
        <v>2</v>
      </c>
      <c r="B4" s="132" t="s">
        <v>71</v>
      </c>
      <c r="C4" s="90"/>
      <c r="D4" s="133">
        <v>86</v>
      </c>
      <c r="E4" s="133">
        <v>102.33</v>
      </c>
      <c r="F4" s="119">
        <v>97.67</v>
      </c>
      <c r="G4" s="133">
        <v>11.63</v>
      </c>
      <c r="H4" s="134">
        <v>8.4</v>
      </c>
      <c r="I4" s="134">
        <v>7.4</v>
      </c>
      <c r="J4" s="134">
        <v>2.6</v>
      </c>
      <c r="K4" s="133">
        <f t="shared" si="0"/>
        <v>1.34908</v>
      </c>
      <c r="L4" s="133">
        <f t="shared" si="1"/>
        <v>1.69798</v>
      </c>
      <c r="M4" s="133">
        <v>35</v>
      </c>
      <c r="N4" s="119">
        <v>65</v>
      </c>
      <c r="O4" s="133">
        <v>11.86</v>
      </c>
      <c r="P4" s="133">
        <v>30.23</v>
      </c>
      <c r="Q4" s="133">
        <v>15.12</v>
      </c>
      <c r="R4" s="133">
        <v>3.84</v>
      </c>
      <c r="S4" s="133">
        <v>0</v>
      </c>
      <c r="T4" s="141">
        <v>0</v>
      </c>
      <c r="U4" s="133">
        <v>44</v>
      </c>
      <c r="V4" s="133">
        <v>49.4</v>
      </c>
      <c r="W4" s="119">
        <v>5.6</v>
      </c>
      <c r="X4" s="134">
        <v>0.07</v>
      </c>
      <c r="Y4" s="134">
        <v>0.37</v>
      </c>
      <c r="Z4" s="135">
        <v>0</v>
      </c>
      <c r="AA4" s="136">
        <v>0.19</v>
      </c>
      <c r="AB4" s="136">
        <v>0.2</v>
      </c>
      <c r="AC4" s="136">
        <v>0.43</v>
      </c>
      <c r="AD4" s="136">
        <v>0.13</v>
      </c>
      <c r="AE4" s="136">
        <v>0.4</v>
      </c>
      <c r="AF4" s="145">
        <v>3.14</v>
      </c>
      <c r="AG4" s="126">
        <v>0</v>
      </c>
      <c r="AH4" s="126">
        <v>100</v>
      </c>
      <c r="AI4" s="132">
        <v>0</v>
      </c>
      <c r="AJ4" s="132">
        <v>0</v>
      </c>
      <c r="AK4" s="132">
        <v>0</v>
      </c>
      <c r="AL4" s="132">
        <v>0</v>
      </c>
      <c r="AM4" s="132">
        <v>0</v>
      </c>
      <c r="AN4" s="132">
        <v>0</v>
      </c>
      <c r="AO4" s="132">
        <v>0</v>
      </c>
      <c r="AP4" s="132">
        <v>0</v>
      </c>
      <c r="AQ4" s="132">
        <v>0</v>
      </c>
      <c r="AR4" s="132">
        <v>0</v>
      </c>
      <c r="AS4" s="132">
        <v>0</v>
      </c>
      <c r="AT4" s="132">
        <v>0</v>
      </c>
      <c r="AU4" s="132">
        <v>0</v>
      </c>
      <c r="AV4" s="132">
        <v>0</v>
      </c>
      <c r="AW4" s="132">
        <v>0</v>
      </c>
      <c r="AX4" s="132">
        <v>5.6</v>
      </c>
      <c r="AY4" s="132">
        <v>0</v>
      </c>
      <c r="AZ4" s="132">
        <v>0</v>
      </c>
      <c r="BA4" s="132">
        <v>0</v>
      </c>
      <c r="BB4" s="132">
        <v>0</v>
      </c>
      <c r="BC4" s="132">
        <v>0</v>
      </c>
      <c r="BD4" s="132">
        <v>0</v>
      </c>
      <c r="BE4" s="132">
        <v>0</v>
      </c>
      <c r="BF4" s="132">
        <v>0</v>
      </c>
      <c r="BG4" s="132">
        <v>0</v>
      </c>
      <c r="BH4" s="132">
        <v>0</v>
      </c>
      <c r="BI4" s="132">
        <v>0</v>
      </c>
      <c r="BJ4" s="132">
        <v>0</v>
      </c>
      <c r="BK4" s="132">
        <v>0</v>
      </c>
      <c r="BL4" s="132">
        <v>0</v>
      </c>
      <c r="BM4" s="132">
        <v>0</v>
      </c>
      <c r="BN4" s="132">
        <v>28.8</v>
      </c>
      <c r="BO4" s="132">
        <v>6</v>
      </c>
      <c r="BP4" s="132">
        <v>75</v>
      </c>
      <c r="BQ4" s="132">
        <v>11.6</v>
      </c>
      <c r="BR4" s="132">
        <v>14.6</v>
      </c>
    </row>
    <row r="5" spans="1:70" s="132" customFormat="1" ht="12.75">
      <c r="A5" s="126">
        <v>3</v>
      </c>
      <c r="B5" s="132" t="s">
        <v>72</v>
      </c>
      <c r="C5" s="90"/>
      <c r="D5" s="133">
        <v>99</v>
      </c>
      <c r="E5" s="133">
        <v>6</v>
      </c>
      <c r="F5" s="119">
        <v>0</v>
      </c>
      <c r="G5" s="133">
        <v>0</v>
      </c>
      <c r="H5" s="134">
        <v>0</v>
      </c>
      <c r="I5" s="134">
        <v>0</v>
      </c>
      <c r="J5" s="134">
        <v>0</v>
      </c>
      <c r="K5" s="133">
        <f t="shared" si="0"/>
        <v>0</v>
      </c>
      <c r="L5" s="133">
        <f t="shared" si="1"/>
        <v>0</v>
      </c>
      <c r="M5" s="133">
        <v>0</v>
      </c>
      <c r="N5" s="119">
        <v>0</v>
      </c>
      <c r="O5" s="133">
        <v>0</v>
      </c>
      <c r="P5" s="133">
        <v>0</v>
      </c>
      <c r="Q5" s="133">
        <v>0</v>
      </c>
      <c r="R5" s="133">
        <v>0</v>
      </c>
      <c r="S5" s="133">
        <v>0</v>
      </c>
      <c r="T5" s="141">
        <v>0</v>
      </c>
      <c r="U5" s="133">
        <v>0</v>
      </c>
      <c r="V5" s="133">
        <v>0</v>
      </c>
      <c r="W5" s="119">
        <v>0</v>
      </c>
      <c r="X5" s="134">
        <v>0</v>
      </c>
      <c r="Y5" s="134">
        <v>0</v>
      </c>
      <c r="Z5" s="135">
        <v>0</v>
      </c>
      <c r="AA5" s="136">
        <v>27.68</v>
      </c>
      <c r="AB5" s="136">
        <v>0</v>
      </c>
      <c r="AC5" s="136">
        <v>0</v>
      </c>
      <c r="AD5" s="136">
        <v>0</v>
      </c>
      <c r="AE5" s="136">
        <v>0</v>
      </c>
      <c r="AF5" s="145">
        <v>100</v>
      </c>
      <c r="AG5" s="126">
        <v>0</v>
      </c>
      <c r="AH5" s="126">
        <v>100</v>
      </c>
      <c r="AI5" s="132">
        <v>0</v>
      </c>
      <c r="AJ5" s="132">
        <v>0</v>
      </c>
      <c r="AK5" s="132">
        <v>0</v>
      </c>
      <c r="AL5" s="132">
        <v>0</v>
      </c>
      <c r="AM5" s="132">
        <v>0</v>
      </c>
      <c r="AN5" s="132">
        <v>0</v>
      </c>
      <c r="AO5" s="132">
        <v>0</v>
      </c>
      <c r="AP5" s="132">
        <v>0</v>
      </c>
      <c r="AQ5" s="132">
        <v>0</v>
      </c>
      <c r="AR5" s="132">
        <v>0</v>
      </c>
      <c r="AS5" s="132">
        <v>0</v>
      </c>
      <c r="AT5" s="132">
        <v>0</v>
      </c>
      <c r="AU5" s="132">
        <v>0</v>
      </c>
      <c r="AV5" s="132">
        <v>0</v>
      </c>
      <c r="AW5" s="132">
        <v>0</v>
      </c>
      <c r="AX5" s="132">
        <v>0</v>
      </c>
      <c r="AY5" s="132">
        <v>0</v>
      </c>
      <c r="AZ5" s="132">
        <v>0</v>
      </c>
      <c r="BA5" s="132">
        <v>0</v>
      </c>
      <c r="BB5" s="132">
        <v>0</v>
      </c>
      <c r="BC5" s="132">
        <v>0</v>
      </c>
      <c r="BD5" s="132">
        <v>0</v>
      </c>
      <c r="BE5" s="132">
        <v>0</v>
      </c>
      <c r="BF5" s="132">
        <v>0</v>
      </c>
      <c r="BG5" s="132">
        <v>0</v>
      </c>
      <c r="BH5" s="132">
        <v>0</v>
      </c>
      <c r="BI5" s="132">
        <v>0</v>
      </c>
      <c r="BJ5" s="132">
        <v>0</v>
      </c>
      <c r="BK5" s="132">
        <v>1203.48</v>
      </c>
      <c r="BL5" s="132">
        <v>0</v>
      </c>
      <c r="BM5" s="132">
        <v>1439.39</v>
      </c>
      <c r="BN5" s="132">
        <v>0</v>
      </c>
      <c r="BO5" s="132">
        <v>0</v>
      </c>
      <c r="BP5" s="132">
        <v>0</v>
      </c>
      <c r="BQ5" s="132">
        <v>0</v>
      </c>
      <c r="BR5" s="132">
        <v>0</v>
      </c>
    </row>
    <row r="6" spans="1:70" s="132" customFormat="1" ht="12.75">
      <c r="A6" s="126">
        <v>4</v>
      </c>
      <c r="B6" s="132" t="s">
        <v>73</v>
      </c>
      <c r="C6" s="90"/>
      <c r="D6" s="133">
        <v>99</v>
      </c>
      <c r="E6" s="133">
        <v>0</v>
      </c>
      <c r="F6" s="119">
        <v>0</v>
      </c>
      <c r="G6" s="133">
        <v>0</v>
      </c>
      <c r="H6" s="134">
        <v>0</v>
      </c>
      <c r="I6" s="134">
        <v>0</v>
      </c>
      <c r="J6" s="134">
        <v>0</v>
      </c>
      <c r="K6" s="133">
        <f t="shared" si="0"/>
        <v>0</v>
      </c>
      <c r="L6" s="133">
        <f t="shared" si="1"/>
        <v>0</v>
      </c>
      <c r="M6" s="133">
        <v>0</v>
      </c>
      <c r="N6" s="119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41">
        <v>0</v>
      </c>
      <c r="U6" s="133">
        <v>0</v>
      </c>
      <c r="V6" s="133">
        <v>0</v>
      </c>
      <c r="W6" s="119">
        <v>0</v>
      </c>
      <c r="X6" s="134">
        <v>38.69</v>
      </c>
      <c r="Y6" s="134">
        <v>0</v>
      </c>
      <c r="Z6" s="135">
        <v>0</v>
      </c>
      <c r="AA6" s="136">
        <v>0</v>
      </c>
      <c r="AB6" s="136">
        <v>0</v>
      </c>
      <c r="AC6" s="136">
        <v>0</v>
      </c>
      <c r="AD6" s="136">
        <v>0</v>
      </c>
      <c r="AE6" s="136">
        <v>0</v>
      </c>
      <c r="AF6" s="145">
        <v>100</v>
      </c>
      <c r="AG6" s="126">
        <v>0</v>
      </c>
      <c r="AH6" s="126">
        <v>100</v>
      </c>
      <c r="AI6" s="132">
        <v>0</v>
      </c>
      <c r="AJ6" s="132">
        <v>0</v>
      </c>
      <c r="AK6" s="132">
        <v>0</v>
      </c>
      <c r="AL6" s="132">
        <v>0</v>
      </c>
      <c r="AM6" s="132">
        <v>0</v>
      </c>
      <c r="AN6" s="132">
        <v>0</v>
      </c>
      <c r="AO6" s="132">
        <v>0</v>
      </c>
      <c r="AP6" s="132">
        <v>0</v>
      </c>
      <c r="AQ6" s="132">
        <v>0</v>
      </c>
      <c r="AR6" s="132">
        <v>0</v>
      </c>
      <c r="AS6" s="132">
        <v>0</v>
      </c>
      <c r="AT6" s="132">
        <v>0</v>
      </c>
      <c r="AU6" s="132">
        <v>0</v>
      </c>
      <c r="AV6" s="132">
        <v>0</v>
      </c>
      <c r="AW6" s="132">
        <v>0</v>
      </c>
      <c r="AX6" s="132">
        <v>0</v>
      </c>
      <c r="AY6" s="132">
        <v>0</v>
      </c>
      <c r="AZ6" s="132">
        <v>0</v>
      </c>
      <c r="BA6" s="132">
        <v>0</v>
      </c>
      <c r="BB6" s="132">
        <v>0</v>
      </c>
      <c r="BC6" s="132">
        <v>0</v>
      </c>
      <c r="BD6" s="132">
        <v>0</v>
      </c>
      <c r="BE6" s="132">
        <v>0</v>
      </c>
      <c r="BF6" s="132">
        <v>0</v>
      </c>
      <c r="BG6" s="132">
        <v>0</v>
      </c>
      <c r="BH6" s="132">
        <v>0</v>
      </c>
      <c r="BI6" s="132">
        <v>0</v>
      </c>
      <c r="BJ6" s="132">
        <v>0</v>
      </c>
      <c r="BK6" s="132">
        <v>0</v>
      </c>
      <c r="BL6" s="132">
        <v>0</v>
      </c>
      <c r="BM6" s="132">
        <v>1852.53</v>
      </c>
      <c r="BN6" s="132">
        <v>0</v>
      </c>
      <c r="BO6" s="132">
        <v>0</v>
      </c>
      <c r="BP6" s="132">
        <v>0</v>
      </c>
      <c r="BQ6" s="132">
        <v>0</v>
      </c>
      <c r="BR6" s="132">
        <v>0</v>
      </c>
    </row>
    <row r="7" spans="1:70" s="132" customFormat="1" ht="12.75">
      <c r="A7" s="126">
        <v>5</v>
      </c>
      <c r="B7" s="132" t="s">
        <v>74</v>
      </c>
      <c r="C7" s="90"/>
      <c r="D7" s="133">
        <v>98</v>
      </c>
      <c r="E7" s="133">
        <v>0</v>
      </c>
      <c r="F7" s="119">
        <v>0</v>
      </c>
      <c r="G7" s="133">
        <v>0</v>
      </c>
      <c r="H7" s="134">
        <v>0</v>
      </c>
      <c r="I7" s="134">
        <v>0</v>
      </c>
      <c r="J7" s="134">
        <v>0</v>
      </c>
      <c r="K7" s="133">
        <f t="shared" si="0"/>
        <v>0</v>
      </c>
      <c r="L7" s="133">
        <f t="shared" si="1"/>
        <v>0</v>
      </c>
      <c r="M7" s="133">
        <v>0</v>
      </c>
      <c r="N7" s="119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41">
        <v>0</v>
      </c>
      <c r="U7" s="133">
        <v>0</v>
      </c>
      <c r="V7" s="133">
        <v>0</v>
      </c>
      <c r="W7" s="119">
        <v>0</v>
      </c>
      <c r="X7" s="134">
        <v>0</v>
      </c>
      <c r="Y7" s="134">
        <v>0</v>
      </c>
      <c r="Z7" s="135">
        <v>0</v>
      </c>
      <c r="AA7" s="136">
        <v>0</v>
      </c>
      <c r="AB7" s="136">
        <v>30.8</v>
      </c>
      <c r="AC7" s="136">
        <v>0</v>
      </c>
      <c r="AD7" s="136">
        <v>0</v>
      </c>
      <c r="AE7" s="136">
        <v>0</v>
      </c>
      <c r="AF7" s="145">
        <v>100</v>
      </c>
      <c r="AG7" s="126">
        <v>0</v>
      </c>
      <c r="AH7" s="126">
        <v>100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2">
        <v>0</v>
      </c>
      <c r="AY7" s="132">
        <v>0</v>
      </c>
      <c r="AZ7" s="132">
        <v>0</v>
      </c>
      <c r="BA7" s="132">
        <v>0</v>
      </c>
      <c r="BB7" s="132">
        <v>0</v>
      </c>
      <c r="BC7" s="132">
        <v>0</v>
      </c>
      <c r="BD7" s="132">
        <v>0</v>
      </c>
      <c r="BE7" s="132">
        <v>0</v>
      </c>
      <c r="BF7" s="132">
        <v>0</v>
      </c>
      <c r="BG7" s="132">
        <v>0</v>
      </c>
      <c r="BH7" s="132">
        <v>0</v>
      </c>
      <c r="BI7" s="132">
        <v>0</v>
      </c>
      <c r="BJ7" s="132">
        <v>0</v>
      </c>
      <c r="BK7" s="132">
        <v>0</v>
      </c>
      <c r="BL7" s="132">
        <v>1339.1304</v>
      </c>
      <c r="BM7" s="132">
        <v>0</v>
      </c>
      <c r="BN7" s="132">
        <v>0</v>
      </c>
      <c r="BO7" s="132">
        <v>0</v>
      </c>
      <c r="BP7" s="132">
        <v>0</v>
      </c>
      <c r="BQ7" s="132">
        <v>0</v>
      </c>
      <c r="BR7" s="132">
        <v>0</v>
      </c>
    </row>
    <row r="8" spans="1:70" s="132" customFormat="1" ht="12.75">
      <c r="A8" s="126">
        <v>6</v>
      </c>
      <c r="B8" s="132" t="s">
        <v>75</v>
      </c>
      <c r="C8" s="90"/>
      <c r="D8" s="133">
        <v>99</v>
      </c>
      <c r="E8" s="133">
        <v>0</v>
      </c>
      <c r="F8" s="119">
        <v>0</v>
      </c>
      <c r="G8" s="133">
        <v>0</v>
      </c>
      <c r="H8" s="134">
        <v>0</v>
      </c>
      <c r="I8" s="134">
        <v>0</v>
      </c>
      <c r="J8" s="134">
        <v>0</v>
      </c>
      <c r="K8" s="133">
        <f t="shared" si="0"/>
        <v>0</v>
      </c>
      <c r="L8" s="133">
        <f t="shared" si="1"/>
        <v>0</v>
      </c>
      <c r="M8" s="133">
        <v>0</v>
      </c>
      <c r="N8" s="119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41">
        <v>0</v>
      </c>
      <c r="U8" s="133">
        <v>0</v>
      </c>
      <c r="V8" s="133">
        <v>0</v>
      </c>
      <c r="W8" s="119">
        <v>0</v>
      </c>
      <c r="X8" s="134">
        <v>0</v>
      </c>
      <c r="Y8" s="134">
        <v>0</v>
      </c>
      <c r="Z8" s="135">
        <v>0</v>
      </c>
      <c r="AA8" s="136">
        <v>38.79</v>
      </c>
      <c r="AB8" s="136">
        <v>0</v>
      </c>
      <c r="AC8" s="136">
        <v>0</v>
      </c>
      <c r="AD8" s="136">
        <v>59.7</v>
      </c>
      <c r="AE8" s="136">
        <v>0</v>
      </c>
      <c r="AF8" s="145">
        <v>100</v>
      </c>
      <c r="AG8" s="126">
        <v>0</v>
      </c>
      <c r="AH8" s="126">
        <v>100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2">
        <v>0</v>
      </c>
      <c r="AY8" s="132">
        <v>0</v>
      </c>
      <c r="AZ8" s="132">
        <v>0</v>
      </c>
      <c r="BA8" s="132">
        <v>0</v>
      </c>
      <c r="BB8" s="132">
        <v>0</v>
      </c>
      <c r="BC8" s="132">
        <v>0</v>
      </c>
      <c r="BD8" s="132">
        <v>0</v>
      </c>
      <c r="BE8" s="132">
        <v>0</v>
      </c>
      <c r="BF8" s="132">
        <v>0</v>
      </c>
      <c r="BG8" s="132">
        <v>0</v>
      </c>
      <c r="BH8" s="132">
        <v>0</v>
      </c>
      <c r="BI8" s="132">
        <v>0</v>
      </c>
      <c r="BJ8" s="132">
        <v>0</v>
      </c>
      <c r="BK8" s="132">
        <v>4.83</v>
      </c>
      <c r="BL8" s="132">
        <v>0</v>
      </c>
      <c r="BM8" s="132">
        <v>9.09</v>
      </c>
      <c r="BN8" s="132">
        <v>0</v>
      </c>
      <c r="BO8" s="132">
        <v>0</v>
      </c>
      <c r="BP8" s="132">
        <v>0</v>
      </c>
      <c r="BQ8" s="132">
        <v>0</v>
      </c>
      <c r="BR8" s="132">
        <v>0</v>
      </c>
    </row>
    <row r="9" spans="1:70" s="132" customFormat="1" ht="12.75">
      <c r="A9" s="126">
        <v>7</v>
      </c>
      <c r="B9" s="132" t="s">
        <v>76</v>
      </c>
      <c r="C9" s="90">
        <v>0.155</v>
      </c>
      <c r="D9" s="133">
        <v>89</v>
      </c>
      <c r="E9" s="133">
        <v>91.01</v>
      </c>
      <c r="F9" s="119">
        <v>83.15</v>
      </c>
      <c r="G9" s="133">
        <v>39.51</v>
      </c>
      <c r="H9" s="134">
        <v>15.53</v>
      </c>
      <c r="I9" s="134">
        <v>25.4</v>
      </c>
      <c r="J9" s="134">
        <v>9.47</v>
      </c>
      <c r="K9" s="133">
        <f t="shared" si="0"/>
        <v>11.853</v>
      </c>
      <c r="L9" s="133">
        <f t="shared" si="1"/>
        <v>11.853</v>
      </c>
      <c r="M9" s="133">
        <v>30</v>
      </c>
      <c r="N9" s="119">
        <v>70</v>
      </c>
      <c r="O9" s="133">
        <v>13.1</v>
      </c>
      <c r="P9" s="133">
        <v>28.6</v>
      </c>
      <c r="Q9" s="133">
        <v>20.8</v>
      </c>
      <c r="R9" s="133">
        <v>8.4</v>
      </c>
      <c r="S9" s="133">
        <v>0</v>
      </c>
      <c r="T9" s="141">
        <v>0</v>
      </c>
      <c r="U9" s="133">
        <v>5.8</v>
      </c>
      <c r="V9" s="133">
        <v>21.24</v>
      </c>
      <c r="W9" s="119">
        <v>2</v>
      </c>
      <c r="X9" s="134">
        <v>0.84</v>
      </c>
      <c r="Y9" s="134">
        <v>1.2</v>
      </c>
      <c r="Z9" s="135">
        <v>0.7</v>
      </c>
      <c r="AA9" s="136">
        <v>0.08</v>
      </c>
      <c r="AB9" s="136">
        <v>0.51</v>
      </c>
      <c r="AC9" s="136">
        <v>1.42</v>
      </c>
      <c r="AD9" s="136">
        <v>0.04</v>
      </c>
      <c r="AE9" s="136">
        <v>1.91</v>
      </c>
      <c r="AF9" s="145">
        <v>8.65</v>
      </c>
      <c r="AG9" s="126">
        <v>0</v>
      </c>
      <c r="AH9" s="126">
        <v>0</v>
      </c>
      <c r="AI9" s="132">
        <v>7.81</v>
      </c>
      <c r="AJ9" s="132">
        <v>0.4</v>
      </c>
      <c r="AK9" s="132">
        <v>0</v>
      </c>
      <c r="AL9" s="132">
        <v>28</v>
      </c>
      <c r="AM9" s="132">
        <v>11.85</v>
      </c>
      <c r="AN9" s="132">
        <v>11.51</v>
      </c>
      <c r="AO9" s="132">
        <v>0</v>
      </c>
      <c r="AP9" s="132">
        <v>0</v>
      </c>
      <c r="AQ9" s="132">
        <v>0.31</v>
      </c>
      <c r="AR9" s="132">
        <v>1.04</v>
      </c>
      <c r="AS9" s="132">
        <v>0.78</v>
      </c>
      <c r="AT9" s="132">
        <v>1.26</v>
      </c>
      <c r="AU9" s="132">
        <v>0.78</v>
      </c>
      <c r="AV9" s="132">
        <v>0.88</v>
      </c>
      <c r="AW9" s="132">
        <v>0</v>
      </c>
      <c r="AX9" s="132">
        <v>0</v>
      </c>
      <c r="AY9" s="132">
        <v>0</v>
      </c>
      <c r="AZ9" s="132">
        <v>0</v>
      </c>
      <c r="BA9" s="132">
        <v>0</v>
      </c>
      <c r="BB9" s="132">
        <v>0</v>
      </c>
      <c r="BC9" s="132">
        <v>0</v>
      </c>
      <c r="BD9" s="132">
        <v>0</v>
      </c>
      <c r="BE9" s="132">
        <v>0</v>
      </c>
      <c r="BF9" s="132">
        <v>0</v>
      </c>
      <c r="BG9" s="132">
        <v>15</v>
      </c>
      <c r="BH9" s="132">
        <v>0</v>
      </c>
      <c r="BI9" s="132">
        <v>0</v>
      </c>
      <c r="BJ9" s="132">
        <v>0</v>
      </c>
      <c r="BK9" s="132">
        <v>5.99</v>
      </c>
      <c r="BL9" s="132">
        <v>22.89</v>
      </c>
      <c r="BM9" s="132">
        <v>179.78</v>
      </c>
      <c r="BN9" s="132">
        <v>23.2</v>
      </c>
      <c r="BO9" s="132">
        <v>70.4</v>
      </c>
      <c r="BP9" s="132">
        <v>6.4</v>
      </c>
      <c r="BQ9" s="132">
        <v>30</v>
      </c>
      <c r="BR9" s="132">
        <v>30</v>
      </c>
    </row>
    <row r="10" spans="1:70" s="132" customFormat="1" ht="12.75">
      <c r="A10" s="126">
        <v>8</v>
      </c>
      <c r="B10" s="132" t="s">
        <v>77</v>
      </c>
      <c r="C10" s="90">
        <v>0.207</v>
      </c>
      <c r="D10" s="133">
        <v>92</v>
      </c>
      <c r="E10" s="133">
        <v>115.22</v>
      </c>
      <c r="F10" s="119">
        <v>105.43</v>
      </c>
      <c r="G10" s="220">
        <v>20.65</v>
      </c>
      <c r="H10" s="134">
        <v>8.1</v>
      </c>
      <c r="I10" s="134">
        <v>14.89</v>
      </c>
      <c r="J10" s="134">
        <v>5.49</v>
      </c>
      <c r="K10" s="133">
        <f t="shared" si="0"/>
        <v>3.6550499999999992</v>
      </c>
      <c r="L10" s="133">
        <f t="shared" si="1"/>
        <v>4.7288499999999996</v>
      </c>
      <c r="M10" s="133">
        <v>52</v>
      </c>
      <c r="N10" s="219">
        <v>48</v>
      </c>
      <c r="O10" s="133">
        <v>32.61</v>
      </c>
      <c r="P10" s="133">
        <v>46.09</v>
      </c>
      <c r="Q10" s="133">
        <v>31.7</v>
      </c>
      <c r="R10" s="133">
        <v>10.65</v>
      </c>
      <c r="S10" s="138">
        <v>23.045</v>
      </c>
      <c r="T10" s="141">
        <v>50</v>
      </c>
      <c r="U10" s="133">
        <v>3.26</v>
      </c>
      <c r="V10" s="133">
        <v>7.4</v>
      </c>
      <c r="W10" s="219">
        <v>23.91</v>
      </c>
      <c r="X10" s="134">
        <v>0.13</v>
      </c>
      <c r="Y10" s="134">
        <v>0.68</v>
      </c>
      <c r="Z10" s="135">
        <v>0.21</v>
      </c>
      <c r="AA10" s="136">
        <v>0.2</v>
      </c>
      <c r="AB10" s="136">
        <v>0.22</v>
      </c>
      <c r="AC10" s="136">
        <v>0.74</v>
      </c>
      <c r="AD10" s="136">
        <v>0.23</v>
      </c>
      <c r="AE10" s="136">
        <v>0.45</v>
      </c>
      <c r="AF10" s="145">
        <v>5</v>
      </c>
      <c r="AG10" s="126">
        <v>20</v>
      </c>
      <c r="AH10" s="126">
        <v>80</v>
      </c>
      <c r="AI10" s="132">
        <v>12.18</v>
      </c>
      <c r="AJ10" s="132">
        <v>1.97</v>
      </c>
      <c r="AK10" s="132">
        <v>0</v>
      </c>
      <c r="AL10" s="132">
        <v>16.43</v>
      </c>
      <c r="AM10" s="132">
        <v>9</v>
      </c>
      <c r="AN10" s="132">
        <v>6.07</v>
      </c>
      <c r="AO10" s="132">
        <v>0.23</v>
      </c>
      <c r="AP10" s="132">
        <v>0</v>
      </c>
      <c r="AQ10" s="132">
        <v>0.15</v>
      </c>
      <c r="AR10" s="132">
        <v>0.45</v>
      </c>
      <c r="AS10" s="132">
        <v>0.42</v>
      </c>
      <c r="AT10" s="132">
        <v>0.42</v>
      </c>
      <c r="AU10" s="132">
        <v>0.65</v>
      </c>
      <c r="AV10" s="132">
        <v>0.51</v>
      </c>
      <c r="AW10" s="132">
        <v>0</v>
      </c>
      <c r="AX10" s="132">
        <v>23.91</v>
      </c>
      <c r="AY10" s="132">
        <v>108.7</v>
      </c>
      <c r="AZ10" s="132">
        <v>0</v>
      </c>
      <c r="BA10" s="132">
        <v>0</v>
      </c>
      <c r="BB10" s="132">
        <v>0</v>
      </c>
      <c r="BC10" s="132">
        <v>0</v>
      </c>
      <c r="BD10" s="132">
        <v>0</v>
      </c>
      <c r="BE10" s="132">
        <v>0</v>
      </c>
      <c r="BF10" s="132">
        <v>0</v>
      </c>
      <c r="BG10" s="132">
        <v>0</v>
      </c>
      <c r="BH10" s="132">
        <v>0</v>
      </c>
      <c r="BI10" s="132">
        <v>0</v>
      </c>
      <c r="BJ10" s="132">
        <v>0</v>
      </c>
      <c r="BK10" s="132">
        <v>2.65</v>
      </c>
      <c r="BL10" s="132">
        <v>0</v>
      </c>
      <c r="BM10" s="132">
        <v>101.75</v>
      </c>
      <c r="BN10" s="132">
        <v>45.4</v>
      </c>
      <c r="BO10" s="132">
        <v>46.7</v>
      </c>
      <c r="BP10" s="132">
        <v>7.9</v>
      </c>
      <c r="BQ10" s="132">
        <v>17.7</v>
      </c>
      <c r="BR10" s="132">
        <v>22.9</v>
      </c>
    </row>
    <row r="11" spans="1:70" s="132" customFormat="1" ht="12.75">
      <c r="A11" s="126">
        <v>9</v>
      </c>
      <c r="B11" s="132" t="s">
        <v>78</v>
      </c>
      <c r="C11" s="90">
        <v>0.129</v>
      </c>
      <c r="D11" s="133">
        <v>87</v>
      </c>
      <c r="E11" s="133">
        <v>84</v>
      </c>
      <c r="F11" s="119">
        <v>77</v>
      </c>
      <c r="G11" s="133">
        <v>16.9</v>
      </c>
      <c r="H11" s="134">
        <v>9.14</v>
      </c>
      <c r="I11" s="134">
        <v>10.99</v>
      </c>
      <c r="J11" s="134">
        <v>3.85</v>
      </c>
      <c r="K11" s="133">
        <f t="shared" si="0"/>
        <v>2.4673999999999996</v>
      </c>
      <c r="L11" s="133">
        <f t="shared" si="1"/>
        <v>3.4983</v>
      </c>
      <c r="M11" s="133">
        <v>24.02</v>
      </c>
      <c r="N11" s="218">
        <v>76</v>
      </c>
      <c r="O11" s="133">
        <v>12.2</v>
      </c>
      <c r="P11" s="133">
        <v>52.9</v>
      </c>
      <c r="Q11" s="133">
        <v>15.9</v>
      </c>
      <c r="R11" s="133">
        <v>4.3</v>
      </c>
      <c r="S11" s="133">
        <v>0</v>
      </c>
      <c r="T11" s="141">
        <v>0</v>
      </c>
      <c r="U11" s="133">
        <v>17</v>
      </c>
      <c r="V11" s="133">
        <v>19.99</v>
      </c>
      <c r="W11" s="119">
        <v>4.5</v>
      </c>
      <c r="X11" s="134">
        <v>0.16</v>
      </c>
      <c r="Y11" s="134">
        <v>1.49</v>
      </c>
      <c r="Z11" s="135">
        <v>0.11</v>
      </c>
      <c r="AA11" s="136">
        <v>0.01</v>
      </c>
      <c r="AB11" s="136">
        <v>0.46</v>
      </c>
      <c r="AC11" s="136">
        <v>1.33</v>
      </c>
      <c r="AD11" s="136">
        <v>0.11</v>
      </c>
      <c r="AE11" s="136">
        <v>0</v>
      </c>
      <c r="AF11" s="145">
        <v>5.71</v>
      </c>
      <c r="AG11" s="126">
        <v>0</v>
      </c>
      <c r="AH11" s="126">
        <v>100</v>
      </c>
      <c r="AI11" s="132">
        <v>0</v>
      </c>
      <c r="AJ11" s="132">
        <v>0.4</v>
      </c>
      <c r="AK11" s="132">
        <v>1.15</v>
      </c>
      <c r="AL11" s="132">
        <v>12.84</v>
      </c>
      <c r="AM11" s="132">
        <v>6.76</v>
      </c>
      <c r="AN11" s="132">
        <v>4.06</v>
      </c>
      <c r="AO11" s="132">
        <v>5.07</v>
      </c>
      <c r="AP11" s="132">
        <v>0</v>
      </c>
      <c r="AQ11" s="132">
        <v>0.16</v>
      </c>
      <c r="AR11" s="132">
        <v>0.61</v>
      </c>
      <c r="AS11" s="132">
        <v>0.46</v>
      </c>
      <c r="AT11" s="132">
        <v>0.73</v>
      </c>
      <c r="AU11" s="132">
        <v>0.47</v>
      </c>
      <c r="AV11" s="132">
        <v>0.53</v>
      </c>
      <c r="AW11" s="132">
        <v>0</v>
      </c>
      <c r="AX11" s="132">
        <v>0</v>
      </c>
      <c r="AY11" s="132">
        <v>0</v>
      </c>
      <c r="AZ11" s="132">
        <v>0</v>
      </c>
      <c r="BA11" s="132">
        <v>0</v>
      </c>
      <c r="BB11" s="132">
        <v>0</v>
      </c>
      <c r="BC11" s="132">
        <v>0</v>
      </c>
      <c r="BD11" s="132">
        <v>0</v>
      </c>
      <c r="BE11" s="132">
        <v>0</v>
      </c>
      <c r="BF11" s="132">
        <v>0</v>
      </c>
      <c r="BG11" s="132">
        <v>0</v>
      </c>
      <c r="BH11" s="132">
        <v>0</v>
      </c>
      <c r="BI11" s="132">
        <v>0</v>
      </c>
      <c r="BJ11" s="132">
        <v>0</v>
      </c>
      <c r="BK11" s="132">
        <v>0.75</v>
      </c>
      <c r="BL11" s="132">
        <v>0</v>
      </c>
      <c r="BM11" s="132">
        <v>132.18</v>
      </c>
      <c r="BN11" s="132">
        <v>33.7</v>
      </c>
      <c r="BO11" s="132">
        <v>62.5</v>
      </c>
      <c r="BP11" s="132">
        <v>3.8</v>
      </c>
      <c r="BQ11" s="137">
        <v>14.6</v>
      </c>
      <c r="BR11" s="137">
        <v>20.7</v>
      </c>
    </row>
    <row r="12" spans="1:70" s="132" customFormat="1" ht="12.75">
      <c r="A12" s="126">
        <v>10</v>
      </c>
      <c r="B12" s="132" t="s">
        <v>79</v>
      </c>
      <c r="C12" s="90">
        <v>0.129</v>
      </c>
      <c r="D12" s="133">
        <v>88</v>
      </c>
      <c r="E12" s="133">
        <v>84</v>
      </c>
      <c r="F12" s="119">
        <v>77</v>
      </c>
      <c r="G12" s="133">
        <v>16.9</v>
      </c>
      <c r="H12" s="134">
        <v>10.22</v>
      </c>
      <c r="I12" s="134">
        <v>11.46</v>
      </c>
      <c r="J12" s="134">
        <v>4.32</v>
      </c>
      <c r="K12" s="133">
        <f t="shared" si="0"/>
        <v>2.4673999999999996</v>
      </c>
      <c r="L12" s="133">
        <f t="shared" si="1"/>
        <v>3.4983</v>
      </c>
      <c r="M12" s="133">
        <v>24</v>
      </c>
      <c r="N12" s="119">
        <v>76</v>
      </c>
      <c r="O12" s="133">
        <v>1.6</v>
      </c>
      <c r="P12" s="133">
        <v>7</v>
      </c>
      <c r="Q12" s="133">
        <v>1.95</v>
      </c>
      <c r="R12" s="133">
        <v>0.57</v>
      </c>
      <c r="S12" s="133">
        <v>0</v>
      </c>
      <c r="T12" s="141">
        <v>0</v>
      </c>
      <c r="U12" s="133">
        <v>37</v>
      </c>
      <c r="V12" s="133">
        <v>70.76</v>
      </c>
      <c r="W12" s="119">
        <v>3.07</v>
      </c>
      <c r="X12" s="134">
        <v>0.08</v>
      </c>
      <c r="Y12" s="134">
        <v>0.51</v>
      </c>
      <c r="Z12" s="135">
        <v>0.16</v>
      </c>
      <c r="AA12" s="136">
        <v>0.06</v>
      </c>
      <c r="AB12" s="136">
        <v>0.18</v>
      </c>
      <c r="AC12" s="136">
        <v>1.33</v>
      </c>
      <c r="AD12" s="136">
        <v>0.11</v>
      </c>
      <c r="AE12" s="136">
        <v>0</v>
      </c>
      <c r="AF12" s="145">
        <v>2.27</v>
      </c>
      <c r="AG12" s="126">
        <v>0</v>
      </c>
      <c r="AH12" s="126">
        <v>100</v>
      </c>
      <c r="AI12" s="132">
        <v>11.62</v>
      </c>
      <c r="AJ12" s="132">
        <v>0.4</v>
      </c>
      <c r="AK12" s="132">
        <v>1.14</v>
      </c>
      <c r="AL12" s="132">
        <v>12.84</v>
      </c>
      <c r="AM12" s="132">
        <v>6.76</v>
      </c>
      <c r="AN12" s="132">
        <v>4.06</v>
      </c>
      <c r="AO12" s="132">
        <v>5.07</v>
      </c>
      <c r="AP12" s="132">
        <v>0</v>
      </c>
      <c r="AQ12" s="132">
        <v>0.18</v>
      </c>
      <c r="AR12" s="132">
        <v>0.68</v>
      </c>
      <c r="AS12" s="132">
        <v>0.51</v>
      </c>
      <c r="AT12" s="132">
        <v>0.82</v>
      </c>
      <c r="AU12" s="132">
        <v>0.53</v>
      </c>
      <c r="AV12" s="132">
        <v>0.59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132"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2.92</v>
      </c>
      <c r="BL12" s="132">
        <v>0</v>
      </c>
      <c r="BM12" s="132">
        <v>119.32</v>
      </c>
      <c r="BN12" s="132">
        <v>40.3</v>
      </c>
      <c r="BO12" s="132">
        <v>53.6</v>
      </c>
      <c r="BP12" s="132">
        <v>6.1</v>
      </c>
      <c r="BQ12" s="137">
        <v>14.6</v>
      </c>
      <c r="BR12" s="137">
        <v>20.7</v>
      </c>
    </row>
    <row r="13" spans="1:70" s="132" customFormat="1" ht="12.75">
      <c r="A13" s="126">
        <v>11</v>
      </c>
      <c r="B13" s="132" t="s">
        <v>80</v>
      </c>
      <c r="C13" s="90"/>
      <c r="D13" s="133">
        <v>17.5</v>
      </c>
      <c r="E13" s="133">
        <v>81</v>
      </c>
      <c r="F13" s="119">
        <v>75</v>
      </c>
      <c r="G13" s="133">
        <v>8.8</v>
      </c>
      <c r="H13" s="134">
        <v>7.57</v>
      </c>
      <c r="I13" s="134">
        <v>5.53</v>
      </c>
      <c r="J13" s="134">
        <v>1.98</v>
      </c>
      <c r="K13" s="133">
        <f t="shared" si="0"/>
        <v>1.9360000000000002</v>
      </c>
      <c r="L13" s="133">
        <f t="shared" si="1"/>
        <v>2.2</v>
      </c>
      <c r="M13" s="133">
        <v>24</v>
      </c>
      <c r="N13" s="119">
        <v>75</v>
      </c>
      <c r="O13" s="133">
        <v>25.1</v>
      </c>
      <c r="P13" s="133">
        <v>53</v>
      </c>
      <c r="Q13" s="133">
        <v>29.3</v>
      </c>
      <c r="R13" s="133">
        <v>1</v>
      </c>
      <c r="S13" s="138">
        <v>53</v>
      </c>
      <c r="T13" s="141">
        <v>100</v>
      </c>
      <c r="U13" s="133">
        <v>0</v>
      </c>
      <c r="V13" s="133">
        <v>27</v>
      </c>
      <c r="W13" s="119">
        <v>1.6</v>
      </c>
      <c r="X13" s="134">
        <v>0.45</v>
      </c>
      <c r="Y13" s="134">
        <v>0.25</v>
      </c>
      <c r="Z13" s="135">
        <v>1.8</v>
      </c>
      <c r="AA13" s="136">
        <v>0</v>
      </c>
      <c r="AB13" s="136">
        <v>0.35</v>
      </c>
      <c r="AC13" s="136">
        <v>0</v>
      </c>
      <c r="AD13" s="136">
        <v>0</v>
      </c>
      <c r="AE13" s="136">
        <v>0</v>
      </c>
      <c r="AF13" s="145">
        <v>9.6</v>
      </c>
      <c r="AG13" s="126">
        <v>100</v>
      </c>
      <c r="AH13" s="126">
        <v>0</v>
      </c>
      <c r="AI13" s="132">
        <v>0</v>
      </c>
      <c r="AJ13" s="132">
        <v>7.53</v>
      </c>
      <c r="AK13" s="132">
        <v>0</v>
      </c>
      <c r="AL13" s="132">
        <v>6.42</v>
      </c>
      <c r="AM13" s="132">
        <v>0</v>
      </c>
      <c r="AN13" s="132">
        <v>2.38</v>
      </c>
      <c r="AO13" s="132">
        <v>0</v>
      </c>
      <c r="AP13" s="132">
        <v>0</v>
      </c>
      <c r="AQ13" s="132">
        <v>0.14</v>
      </c>
      <c r="AR13" s="132">
        <v>0.54</v>
      </c>
      <c r="AS13" s="132">
        <v>0.4</v>
      </c>
      <c r="AT13" s="132">
        <v>0.65</v>
      </c>
      <c r="AU13" s="132">
        <v>0.42</v>
      </c>
      <c r="AV13" s="132">
        <v>0.46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132"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132">
        <v>22</v>
      </c>
      <c r="BR13" s="132">
        <v>25</v>
      </c>
    </row>
    <row r="14" spans="1:70" s="132" customFormat="1" ht="12.75">
      <c r="A14" s="126">
        <v>12</v>
      </c>
      <c r="B14" s="132" t="s">
        <v>81</v>
      </c>
      <c r="C14" s="90"/>
      <c r="D14" s="133">
        <v>20</v>
      </c>
      <c r="E14" s="133">
        <v>75</v>
      </c>
      <c r="F14" s="119">
        <v>73</v>
      </c>
      <c r="G14" s="133">
        <v>14.6</v>
      </c>
      <c r="H14" s="134">
        <v>8.58</v>
      </c>
      <c r="I14" s="134">
        <v>9.17</v>
      </c>
      <c r="J14" s="134">
        <v>3.28</v>
      </c>
      <c r="K14" s="133">
        <f t="shared" si="0"/>
        <v>2.19</v>
      </c>
      <c r="L14" s="133">
        <f t="shared" si="1"/>
        <v>2.92</v>
      </c>
      <c r="M14" s="133">
        <v>24</v>
      </c>
      <c r="N14" s="119">
        <v>75</v>
      </c>
      <c r="O14" s="133">
        <v>25.9</v>
      </c>
      <c r="P14" s="133">
        <v>48.5</v>
      </c>
      <c r="Q14" s="133">
        <v>32.2</v>
      </c>
      <c r="R14" s="133">
        <v>6.55</v>
      </c>
      <c r="S14" s="138">
        <v>48.5</v>
      </c>
      <c r="T14" s="141">
        <v>100</v>
      </c>
      <c r="U14" s="133">
        <v>0</v>
      </c>
      <c r="V14" s="133">
        <v>24.8</v>
      </c>
      <c r="W14" s="119">
        <v>2.1</v>
      </c>
      <c r="X14" s="134">
        <v>0.7</v>
      </c>
      <c r="Y14" s="134">
        <v>0.35</v>
      </c>
      <c r="Z14" s="135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45">
        <v>10</v>
      </c>
      <c r="AG14" s="126">
        <v>100</v>
      </c>
      <c r="AH14" s="126">
        <v>0</v>
      </c>
      <c r="AI14" s="132">
        <v>0</v>
      </c>
      <c r="AJ14" s="132">
        <v>7.77</v>
      </c>
      <c r="AK14" s="132">
        <v>0</v>
      </c>
      <c r="AL14" s="132">
        <v>10.66</v>
      </c>
      <c r="AM14" s="132">
        <v>6.72</v>
      </c>
      <c r="AN14" s="132">
        <v>0</v>
      </c>
      <c r="AO14" s="132">
        <v>6.58</v>
      </c>
      <c r="AP14" s="132">
        <v>0</v>
      </c>
      <c r="AQ14" s="132">
        <v>0.15</v>
      </c>
      <c r="AR14" s="132">
        <v>0.59</v>
      </c>
      <c r="AS14" s="132">
        <v>0.45</v>
      </c>
      <c r="AT14" s="132">
        <v>0.73</v>
      </c>
      <c r="AU14" s="132">
        <v>0.47</v>
      </c>
      <c r="AV14" s="132">
        <v>0.51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132"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132">
        <v>15</v>
      </c>
      <c r="BR14" s="132">
        <v>20</v>
      </c>
    </row>
    <row r="15" spans="1:70" s="132" customFormat="1" ht="12.75">
      <c r="A15" s="126">
        <v>13</v>
      </c>
      <c r="B15" s="132" t="s">
        <v>82</v>
      </c>
      <c r="C15" s="90"/>
      <c r="D15" s="133">
        <v>23</v>
      </c>
      <c r="E15" s="133">
        <v>72</v>
      </c>
      <c r="F15" s="119">
        <v>70</v>
      </c>
      <c r="G15" s="133">
        <v>20.2</v>
      </c>
      <c r="H15" s="134">
        <v>9.56</v>
      </c>
      <c r="I15" s="134">
        <v>12.69</v>
      </c>
      <c r="J15" s="134">
        <v>4.54</v>
      </c>
      <c r="K15" s="133">
        <f t="shared" si="0"/>
        <v>3.03</v>
      </c>
      <c r="L15" s="133">
        <f t="shared" si="1"/>
        <v>4.04</v>
      </c>
      <c r="M15" s="133">
        <v>24</v>
      </c>
      <c r="N15" s="119">
        <v>75</v>
      </c>
      <c r="O15" s="133">
        <v>27.7</v>
      </c>
      <c r="P15" s="133">
        <v>39.2</v>
      </c>
      <c r="Q15" s="133">
        <v>32.36</v>
      </c>
      <c r="R15" s="133">
        <v>6.7</v>
      </c>
      <c r="S15" s="138">
        <v>39.2</v>
      </c>
      <c r="T15" s="141">
        <v>100</v>
      </c>
      <c r="U15" s="133">
        <v>0</v>
      </c>
      <c r="V15" s="133">
        <v>28</v>
      </c>
      <c r="W15" s="119">
        <v>2.6</v>
      </c>
      <c r="X15" s="134">
        <v>1.29</v>
      </c>
      <c r="Y15" s="134">
        <v>0.32</v>
      </c>
      <c r="Z15" s="135">
        <v>4.03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45">
        <v>10</v>
      </c>
      <c r="AG15" s="126">
        <v>100</v>
      </c>
      <c r="AH15" s="126">
        <v>0</v>
      </c>
      <c r="AI15" s="132">
        <v>0</v>
      </c>
      <c r="AJ15" s="132">
        <v>8.31</v>
      </c>
      <c r="AK15" s="132">
        <v>0</v>
      </c>
      <c r="AL15" s="132">
        <v>14.75</v>
      </c>
      <c r="AM15" s="132">
        <v>9.29</v>
      </c>
      <c r="AN15" s="132">
        <v>5.45</v>
      </c>
      <c r="AO15" s="132">
        <v>9.11</v>
      </c>
      <c r="AP15" s="132">
        <v>0</v>
      </c>
      <c r="AQ15" s="132">
        <v>0.16</v>
      </c>
      <c r="AR15" s="132">
        <v>0.66</v>
      </c>
      <c r="AS15" s="132">
        <v>0.5</v>
      </c>
      <c r="AT15" s="132">
        <v>0.81</v>
      </c>
      <c r="AU15" s="132">
        <v>0.52</v>
      </c>
      <c r="AV15" s="132">
        <v>0.57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0</v>
      </c>
      <c r="BC15" s="132">
        <v>0</v>
      </c>
      <c r="BD15" s="132">
        <v>0</v>
      </c>
      <c r="BE15" s="132">
        <v>0</v>
      </c>
      <c r="BF15" s="132"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132">
        <v>15</v>
      </c>
      <c r="BR15" s="132">
        <v>20</v>
      </c>
    </row>
    <row r="16" spans="1:70" s="132" customFormat="1" ht="12.75">
      <c r="A16" s="126">
        <v>14</v>
      </c>
      <c r="B16" s="132" t="s">
        <v>83</v>
      </c>
      <c r="C16" s="90"/>
      <c r="D16" s="133">
        <v>23</v>
      </c>
      <c r="E16" s="133">
        <v>70</v>
      </c>
      <c r="F16" s="119">
        <v>68</v>
      </c>
      <c r="G16" s="133">
        <v>21.1</v>
      </c>
      <c r="H16" s="134">
        <v>10.07</v>
      </c>
      <c r="I16" s="134">
        <v>13.25</v>
      </c>
      <c r="J16" s="134">
        <v>4.74</v>
      </c>
      <c r="K16" s="133">
        <f t="shared" si="0"/>
        <v>3.165</v>
      </c>
      <c r="L16" s="133">
        <f t="shared" si="1"/>
        <v>4.22</v>
      </c>
      <c r="M16" s="133">
        <v>25</v>
      </c>
      <c r="N16" s="119">
        <v>75</v>
      </c>
      <c r="O16" s="133">
        <v>24.1</v>
      </c>
      <c r="P16" s="133">
        <v>33.7</v>
      </c>
      <c r="Q16" s="133">
        <v>27.7</v>
      </c>
      <c r="R16" s="133">
        <v>5.9</v>
      </c>
      <c r="S16" s="138">
        <v>33.7</v>
      </c>
      <c r="T16" s="141">
        <v>100</v>
      </c>
      <c r="U16" s="133">
        <v>0</v>
      </c>
      <c r="V16" s="133">
        <v>33.4</v>
      </c>
      <c r="W16" s="119">
        <v>1.8</v>
      </c>
      <c r="X16" s="134">
        <v>1.72</v>
      </c>
      <c r="Y16" s="134">
        <v>0.19</v>
      </c>
      <c r="Z16" s="135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45">
        <v>10</v>
      </c>
      <c r="AG16" s="126">
        <v>100</v>
      </c>
      <c r="AH16" s="126">
        <v>0</v>
      </c>
      <c r="AI16" s="132">
        <v>0</v>
      </c>
      <c r="AJ16" s="132">
        <v>7.23</v>
      </c>
      <c r="AK16" s="132">
        <v>0</v>
      </c>
      <c r="AL16" s="132">
        <v>15.4</v>
      </c>
      <c r="AM16" s="132">
        <v>9.71</v>
      </c>
      <c r="AN16" s="132">
        <v>0</v>
      </c>
      <c r="AO16" s="132">
        <v>9.51</v>
      </c>
      <c r="AP16" s="132">
        <v>0</v>
      </c>
      <c r="AQ16" s="132">
        <v>0.17</v>
      </c>
      <c r="AR16" s="132">
        <v>0.69</v>
      </c>
      <c r="AS16" s="132">
        <v>0.53</v>
      </c>
      <c r="AT16" s="132">
        <v>0.86</v>
      </c>
      <c r="AU16" s="132">
        <v>0.55</v>
      </c>
      <c r="AV16" s="132">
        <v>0.6</v>
      </c>
      <c r="AW16" s="132">
        <v>0</v>
      </c>
      <c r="AX16" s="132">
        <v>0</v>
      </c>
      <c r="AY16" s="132">
        <v>0</v>
      </c>
      <c r="AZ16" s="132">
        <v>0</v>
      </c>
      <c r="BA16" s="132">
        <v>0</v>
      </c>
      <c r="BB16" s="132">
        <v>0</v>
      </c>
      <c r="BC16" s="132">
        <v>0</v>
      </c>
      <c r="BD16" s="132">
        <v>0</v>
      </c>
      <c r="BE16" s="132">
        <v>0</v>
      </c>
      <c r="BF16" s="132">
        <v>0</v>
      </c>
      <c r="BG16" s="132">
        <v>0</v>
      </c>
      <c r="BH16" s="132">
        <v>0</v>
      </c>
      <c r="BI16" s="132">
        <v>0</v>
      </c>
      <c r="BJ16" s="132">
        <v>0</v>
      </c>
      <c r="BK16" s="132">
        <v>0</v>
      </c>
      <c r="BL16" s="132">
        <v>0</v>
      </c>
      <c r="BM16" s="132">
        <v>0</v>
      </c>
      <c r="BN16" s="132">
        <v>0</v>
      </c>
      <c r="BO16" s="132">
        <v>0</v>
      </c>
      <c r="BP16" s="132">
        <v>0</v>
      </c>
      <c r="BQ16" s="132">
        <v>15</v>
      </c>
      <c r="BR16" s="132">
        <v>20</v>
      </c>
    </row>
    <row r="17" spans="1:70" s="132" customFormat="1" ht="12.75">
      <c r="A17" s="126">
        <v>15</v>
      </c>
      <c r="B17" s="132" t="s">
        <v>84</v>
      </c>
      <c r="C17" s="90"/>
      <c r="D17" s="133">
        <v>17.5</v>
      </c>
      <c r="E17" s="133">
        <v>79</v>
      </c>
      <c r="F17" s="119">
        <v>77</v>
      </c>
      <c r="G17" s="133">
        <v>14</v>
      </c>
      <c r="H17" s="134">
        <v>8.78</v>
      </c>
      <c r="I17" s="134">
        <v>8.79</v>
      </c>
      <c r="J17" s="134">
        <v>3.15</v>
      </c>
      <c r="K17" s="133">
        <f t="shared" si="0"/>
        <v>3.08</v>
      </c>
      <c r="L17" s="133">
        <f t="shared" si="1"/>
        <v>3.5</v>
      </c>
      <c r="M17" s="133">
        <v>25</v>
      </c>
      <c r="N17" s="119">
        <v>75</v>
      </c>
      <c r="O17" s="133">
        <v>23</v>
      </c>
      <c r="P17" s="133">
        <v>44</v>
      </c>
      <c r="Q17" s="133">
        <v>27</v>
      </c>
      <c r="R17" s="133">
        <v>3.55</v>
      </c>
      <c r="S17" s="138">
        <v>44</v>
      </c>
      <c r="T17" s="141">
        <v>100</v>
      </c>
      <c r="U17" s="133">
        <v>0</v>
      </c>
      <c r="V17" s="133">
        <v>29.45</v>
      </c>
      <c r="W17" s="119">
        <v>2.55</v>
      </c>
      <c r="X17" s="134">
        <v>0.59</v>
      </c>
      <c r="Y17" s="134">
        <v>0.34</v>
      </c>
      <c r="Z17" s="135">
        <v>1.74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45">
        <v>10</v>
      </c>
      <c r="AG17" s="126">
        <v>100</v>
      </c>
      <c r="AH17" s="126">
        <v>0</v>
      </c>
      <c r="AI17" s="132">
        <v>0</v>
      </c>
      <c r="AJ17" s="132">
        <v>6.9</v>
      </c>
      <c r="AK17" s="132">
        <v>0</v>
      </c>
      <c r="AL17" s="132">
        <v>10.22</v>
      </c>
      <c r="AM17" s="132">
        <v>6.16</v>
      </c>
      <c r="AN17" s="132">
        <v>0</v>
      </c>
      <c r="AO17" s="132">
        <v>5.85</v>
      </c>
      <c r="AP17" s="132">
        <v>0</v>
      </c>
      <c r="AQ17" s="132">
        <v>0.17</v>
      </c>
      <c r="AR17" s="132">
        <v>0.63</v>
      </c>
      <c r="AS17" s="132">
        <v>0.47</v>
      </c>
      <c r="AT17" s="132">
        <v>0.75</v>
      </c>
      <c r="AU17" s="132">
        <v>0.49</v>
      </c>
      <c r="AV17" s="132">
        <v>0.54</v>
      </c>
      <c r="AW17" s="132">
        <v>0</v>
      </c>
      <c r="AX17" s="132">
        <v>0</v>
      </c>
      <c r="AY17" s="132">
        <v>0</v>
      </c>
      <c r="AZ17" s="132">
        <v>0</v>
      </c>
      <c r="BA17" s="132">
        <v>0</v>
      </c>
      <c r="BB17" s="132">
        <v>0</v>
      </c>
      <c r="BC17" s="132">
        <v>0</v>
      </c>
      <c r="BD17" s="132">
        <v>0</v>
      </c>
      <c r="BE17" s="132">
        <v>0</v>
      </c>
      <c r="BF17" s="132">
        <v>0</v>
      </c>
      <c r="BG17" s="132">
        <v>0</v>
      </c>
      <c r="BH17" s="132">
        <v>0</v>
      </c>
      <c r="BI17" s="132">
        <v>0</v>
      </c>
      <c r="BJ17" s="132">
        <v>0</v>
      </c>
      <c r="BK17" s="132">
        <v>0</v>
      </c>
      <c r="BL17" s="132">
        <v>0</v>
      </c>
      <c r="BM17" s="132">
        <v>0</v>
      </c>
      <c r="BN17" s="132">
        <v>0</v>
      </c>
      <c r="BO17" s="132">
        <v>0</v>
      </c>
      <c r="BP17" s="132">
        <v>0</v>
      </c>
      <c r="BQ17" s="132">
        <v>22</v>
      </c>
      <c r="BR17" s="132">
        <v>25</v>
      </c>
    </row>
    <row r="18" spans="1:70" ht="12.75">
      <c r="A18" s="126">
        <v>16</v>
      </c>
      <c r="B18" s="137" t="s">
        <v>85</v>
      </c>
      <c r="D18" s="138">
        <v>22.75</v>
      </c>
      <c r="E18" s="133">
        <v>75</v>
      </c>
      <c r="F18" s="119">
        <v>73</v>
      </c>
      <c r="G18" s="133">
        <v>11.9</v>
      </c>
      <c r="H18" s="134">
        <v>8.03</v>
      </c>
      <c r="I18" s="134">
        <v>7.47</v>
      </c>
      <c r="J18" s="139">
        <v>2.67</v>
      </c>
      <c r="K18" s="133">
        <f t="shared" si="0"/>
        <v>2.6180000000000003</v>
      </c>
      <c r="L18" s="133">
        <f t="shared" si="1"/>
        <v>2.975</v>
      </c>
      <c r="M18" s="133">
        <v>25</v>
      </c>
      <c r="N18" s="119">
        <v>75</v>
      </c>
      <c r="O18" s="133">
        <v>26.2</v>
      </c>
      <c r="P18" s="138">
        <v>54.3</v>
      </c>
      <c r="Q18" s="133">
        <v>33.6</v>
      </c>
      <c r="R18" s="138">
        <v>4.97</v>
      </c>
      <c r="S18" s="138">
        <v>54.3</v>
      </c>
      <c r="T18" s="141">
        <v>100</v>
      </c>
      <c r="U18" s="133">
        <v>0</v>
      </c>
      <c r="V18" s="133">
        <v>21.6</v>
      </c>
      <c r="W18" s="120">
        <v>2.2</v>
      </c>
      <c r="X18" s="134">
        <v>0.69</v>
      </c>
      <c r="Y18" s="134">
        <v>0.31</v>
      </c>
      <c r="Z18" s="129">
        <v>2.1</v>
      </c>
      <c r="AA18" s="130">
        <v>0</v>
      </c>
      <c r="AB18" s="130">
        <v>0</v>
      </c>
      <c r="AC18" s="130">
        <v>0</v>
      </c>
      <c r="AD18" s="130">
        <v>0</v>
      </c>
      <c r="AE18" s="130">
        <v>0</v>
      </c>
      <c r="AF18" s="144">
        <v>10</v>
      </c>
      <c r="AG18" s="131">
        <v>100</v>
      </c>
      <c r="AH18" s="131">
        <v>0</v>
      </c>
      <c r="AI18" s="137">
        <v>0</v>
      </c>
      <c r="AJ18" s="137">
        <v>7.86</v>
      </c>
      <c r="AK18" s="137">
        <v>0</v>
      </c>
      <c r="AL18" s="137">
        <v>8.69</v>
      </c>
      <c r="AM18" s="137">
        <v>5.24</v>
      </c>
      <c r="AN18" s="137">
        <v>0</v>
      </c>
      <c r="AO18" s="137">
        <v>4.97</v>
      </c>
      <c r="AP18" s="137">
        <v>0</v>
      </c>
      <c r="AQ18" s="137">
        <v>0.15</v>
      </c>
      <c r="AR18" s="137">
        <v>0.57</v>
      </c>
      <c r="AS18" s="137">
        <v>0.43</v>
      </c>
      <c r="AT18" s="137">
        <v>0.68</v>
      </c>
      <c r="AU18" s="137">
        <v>0.44</v>
      </c>
      <c r="AV18" s="137">
        <v>0.49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2">
        <v>22</v>
      </c>
      <c r="BR18" s="132">
        <v>25</v>
      </c>
    </row>
    <row r="19" spans="1:70" ht="12.75">
      <c r="A19" s="126">
        <v>17</v>
      </c>
      <c r="B19" s="137" t="s">
        <v>86</v>
      </c>
      <c r="D19" s="138">
        <v>19.5</v>
      </c>
      <c r="E19" s="133">
        <v>77</v>
      </c>
      <c r="F19" s="119">
        <v>75</v>
      </c>
      <c r="G19" s="133">
        <v>13.3</v>
      </c>
      <c r="H19" s="134">
        <v>8.45</v>
      </c>
      <c r="I19" s="134">
        <v>8.35</v>
      </c>
      <c r="J19" s="139">
        <v>2.99</v>
      </c>
      <c r="K19" s="133">
        <f t="shared" si="0"/>
        <v>2.926</v>
      </c>
      <c r="L19" s="133">
        <f t="shared" si="1"/>
        <v>3.325</v>
      </c>
      <c r="M19" s="133">
        <v>25</v>
      </c>
      <c r="N19" s="119">
        <v>75</v>
      </c>
      <c r="O19" s="133">
        <v>24.8</v>
      </c>
      <c r="P19" s="138">
        <v>45.6</v>
      </c>
      <c r="Q19" s="133">
        <v>29.96</v>
      </c>
      <c r="R19" s="138">
        <v>4.66</v>
      </c>
      <c r="S19" s="138">
        <v>45.6</v>
      </c>
      <c r="T19" s="141">
        <v>100</v>
      </c>
      <c r="U19" s="133">
        <v>0</v>
      </c>
      <c r="V19" s="133">
        <v>28.4</v>
      </c>
      <c r="W19" s="120">
        <v>2.7</v>
      </c>
      <c r="X19" s="134">
        <v>0.78</v>
      </c>
      <c r="Y19" s="134">
        <v>0.37</v>
      </c>
      <c r="Z19" s="129">
        <v>2.11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44">
        <v>10</v>
      </c>
      <c r="AG19" s="131">
        <v>100</v>
      </c>
      <c r="AH19" s="131">
        <v>0</v>
      </c>
      <c r="AI19" s="137">
        <v>0</v>
      </c>
      <c r="AJ19" s="137">
        <v>7.44</v>
      </c>
      <c r="AK19" s="137">
        <v>0</v>
      </c>
      <c r="AL19" s="137">
        <v>9.71</v>
      </c>
      <c r="AM19" s="137">
        <v>5.85</v>
      </c>
      <c r="AN19" s="137">
        <v>3.59</v>
      </c>
      <c r="AO19" s="137">
        <v>5.56</v>
      </c>
      <c r="AP19" s="137">
        <v>0</v>
      </c>
      <c r="AQ19" s="137">
        <v>0.16</v>
      </c>
      <c r="AR19" s="137">
        <v>0.6</v>
      </c>
      <c r="AS19" s="137">
        <v>0.45</v>
      </c>
      <c r="AT19" s="137">
        <v>0.72</v>
      </c>
      <c r="AU19" s="137">
        <v>0.47</v>
      </c>
      <c r="AV19" s="137">
        <v>0.52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7">
        <v>0</v>
      </c>
      <c r="BG19" s="137">
        <v>0</v>
      </c>
      <c r="BH19" s="137">
        <v>0</v>
      </c>
      <c r="BI19" s="137"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2">
        <v>22</v>
      </c>
      <c r="BR19" s="132">
        <v>25</v>
      </c>
    </row>
    <row r="20" spans="1:70" ht="12.75">
      <c r="A20" s="126">
        <v>18</v>
      </c>
      <c r="B20" s="137" t="s">
        <v>87</v>
      </c>
      <c r="D20" s="138">
        <v>17.7</v>
      </c>
      <c r="E20" s="133">
        <v>75</v>
      </c>
      <c r="F20" s="119">
        <v>73</v>
      </c>
      <c r="G20" s="133">
        <v>13.3</v>
      </c>
      <c r="H20" s="134">
        <v>8.25</v>
      </c>
      <c r="I20" s="134">
        <v>8.35</v>
      </c>
      <c r="J20" s="139">
        <v>2.99</v>
      </c>
      <c r="K20" s="133">
        <f t="shared" si="0"/>
        <v>2.926</v>
      </c>
      <c r="L20" s="133">
        <f t="shared" si="1"/>
        <v>3.325</v>
      </c>
      <c r="M20" s="133">
        <v>25</v>
      </c>
      <c r="N20" s="119">
        <v>75</v>
      </c>
      <c r="O20" s="133">
        <v>26</v>
      </c>
      <c r="P20" s="138">
        <v>51.1</v>
      </c>
      <c r="Q20" s="133">
        <v>32.23</v>
      </c>
      <c r="R20" s="138">
        <v>3.87</v>
      </c>
      <c r="S20" s="138">
        <v>51.1</v>
      </c>
      <c r="T20" s="141">
        <v>100</v>
      </c>
      <c r="U20" s="133">
        <v>0</v>
      </c>
      <c r="V20" s="133">
        <v>22.73</v>
      </c>
      <c r="W20" s="120">
        <v>2.87</v>
      </c>
      <c r="X20" s="134">
        <v>0.83</v>
      </c>
      <c r="Y20" s="134">
        <v>0.34</v>
      </c>
      <c r="Z20" s="129">
        <v>2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44">
        <v>10</v>
      </c>
      <c r="AG20" s="131">
        <v>100</v>
      </c>
      <c r="AH20" s="131">
        <v>0</v>
      </c>
      <c r="AI20" s="137">
        <v>0</v>
      </c>
      <c r="AJ20" s="137">
        <v>7.8</v>
      </c>
      <c r="AK20" s="137">
        <v>0</v>
      </c>
      <c r="AL20" s="137">
        <v>9.71</v>
      </c>
      <c r="AM20" s="137">
        <v>5.85</v>
      </c>
      <c r="AN20" s="137">
        <v>0</v>
      </c>
      <c r="AO20" s="137">
        <v>5.56</v>
      </c>
      <c r="AP20" s="137">
        <v>0</v>
      </c>
      <c r="AQ20" s="137">
        <v>0.16</v>
      </c>
      <c r="AR20" s="137">
        <v>0.59</v>
      </c>
      <c r="AS20" s="137">
        <v>0.44</v>
      </c>
      <c r="AT20" s="137">
        <v>0.7</v>
      </c>
      <c r="AU20" s="137">
        <v>0.46</v>
      </c>
      <c r="AV20" s="137">
        <v>0.5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37">
        <v>0</v>
      </c>
      <c r="BG20" s="137">
        <v>0</v>
      </c>
      <c r="BH20" s="137">
        <v>0</v>
      </c>
      <c r="BI20" s="137"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2">
        <v>22</v>
      </c>
      <c r="BR20" s="132">
        <v>25</v>
      </c>
    </row>
    <row r="21" spans="1:70" ht="12.75">
      <c r="A21" s="126">
        <v>19</v>
      </c>
      <c r="B21" s="137" t="s">
        <v>88</v>
      </c>
      <c r="C21" s="91">
        <v>0.124</v>
      </c>
      <c r="D21" s="138">
        <v>87.2</v>
      </c>
      <c r="E21" s="133">
        <v>123.85</v>
      </c>
      <c r="F21" s="119">
        <v>123.85</v>
      </c>
      <c r="G21" s="133">
        <v>18.9</v>
      </c>
      <c r="H21" s="134">
        <v>11.67</v>
      </c>
      <c r="I21" s="134">
        <v>12.77</v>
      </c>
      <c r="J21" s="139">
        <v>4.78</v>
      </c>
      <c r="K21" s="133">
        <f t="shared" si="0"/>
        <v>2.7594</v>
      </c>
      <c r="L21" s="133">
        <f t="shared" si="1"/>
        <v>3.9122999999999997</v>
      </c>
      <c r="M21" s="133">
        <v>24.02</v>
      </c>
      <c r="N21" s="119">
        <v>76</v>
      </c>
      <c r="O21" s="133">
        <v>4.5</v>
      </c>
      <c r="P21" s="138">
        <v>17.5</v>
      </c>
      <c r="Q21" s="133">
        <v>4.6</v>
      </c>
      <c r="R21" s="138">
        <v>1.5</v>
      </c>
      <c r="S21" s="138">
        <v>0</v>
      </c>
      <c r="T21" s="141">
        <v>0</v>
      </c>
      <c r="U21" s="133">
        <v>40.14</v>
      </c>
      <c r="V21" s="133">
        <v>55.51</v>
      </c>
      <c r="W21" s="120">
        <v>5.8</v>
      </c>
      <c r="X21" s="134">
        <v>0.11</v>
      </c>
      <c r="Y21" s="134">
        <v>0.92</v>
      </c>
      <c r="Z21" s="129">
        <v>0.12</v>
      </c>
      <c r="AA21" s="130">
        <v>0.06</v>
      </c>
      <c r="AB21" s="130">
        <v>0.11</v>
      </c>
      <c r="AC21" s="130">
        <v>0.8</v>
      </c>
      <c r="AD21" s="130">
        <v>0.08</v>
      </c>
      <c r="AE21" s="130">
        <v>0.22</v>
      </c>
      <c r="AF21" s="144">
        <v>2.29</v>
      </c>
      <c r="AG21" s="131">
        <v>0</v>
      </c>
      <c r="AH21" s="131">
        <v>100</v>
      </c>
      <c r="AI21" s="137">
        <v>6.43</v>
      </c>
      <c r="AJ21" s="137">
        <v>0.4</v>
      </c>
      <c r="AK21" s="137">
        <v>1.72</v>
      </c>
      <c r="AL21" s="137">
        <v>14.36</v>
      </c>
      <c r="AM21" s="137">
        <v>0</v>
      </c>
      <c r="AN21" s="137">
        <v>4.54</v>
      </c>
      <c r="AO21" s="137">
        <v>0</v>
      </c>
      <c r="AP21" s="137">
        <v>0</v>
      </c>
      <c r="AQ21" s="137">
        <v>0.22</v>
      </c>
      <c r="AR21" s="137">
        <v>0.78</v>
      </c>
      <c r="AS21" s="137">
        <v>0.58</v>
      </c>
      <c r="AT21" s="137">
        <v>0.93</v>
      </c>
      <c r="AU21" s="137">
        <v>0.59</v>
      </c>
      <c r="AV21" s="137">
        <v>0.69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37">
        <v>0</v>
      </c>
      <c r="BG21" s="137">
        <v>0</v>
      </c>
      <c r="BH21" s="137">
        <v>0</v>
      </c>
      <c r="BI21" s="137">
        <v>0</v>
      </c>
      <c r="BJ21" s="137">
        <v>0</v>
      </c>
      <c r="BK21" s="137">
        <v>2.41</v>
      </c>
      <c r="BL21" s="137">
        <v>0</v>
      </c>
      <c r="BM21" s="137">
        <v>134.17</v>
      </c>
      <c r="BN21" s="137">
        <v>40.3</v>
      </c>
      <c r="BO21" s="137">
        <v>53.6</v>
      </c>
      <c r="BP21" s="137">
        <v>6.1</v>
      </c>
      <c r="BQ21" s="137">
        <v>14.6</v>
      </c>
      <c r="BR21" s="137">
        <v>20.7</v>
      </c>
    </row>
    <row r="22" spans="1:70" ht="12.75">
      <c r="A22" s="126">
        <v>20</v>
      </c>
      <c r="B22" s="137" t="s">
        <v>89</v>
      </c>
      <c r="D22" s="138">
        <v>87</v>
      </c>
      <c r="E22" s="133">
        <v>116.74</v>
      </c>
      <c r="F22" s="119">
        <v>116.74</v>
      </c>
      <c r="G22" s="133">
        <v>27.73</v>
      </c>
      <c r="H22" s="134">
        <v>10.35</v>
      </c>
      <c r="I22" s="134">
        <v>17.21</v>
      </c>
      <c r="J22" s="139">
        <v>2.79</v>
      </c>
      <c r="K22" s="133">
        <f t="shared" si="0"/>
        <v>5.546</v>
      </c>
      <c r="L22" s="133">
        <f t="shared" si="1"/>
        <v>6.6552</v>
      </c>
      <c r="M22" s="133">
        <v>13.99</v>
      </c>
      <c r="N22" s="119">
        <v>0</v>
      </c>
      <c r="O22" s="133">
        <v>9.01</v>
      </c>
      <c r="P22" s="138">
        <v>17.13</v>
      </c>
      <c r="Q22" s="133">
        <v>10.81</v>
      </c>
      <c r="R22" s="138">
        <v>0.29</v>
      </c>
      <c r="S22" s="138">
        <v>0</v>
      </c>
      <c r="T22" s="141">
        <v>0</v>
      </c>
      <c r="U22" s="133">
        <v>43.95</v>
      </c>
      <c r="V22" s="133">
        <v>49.79</v>
      </c>
      <c r="W22" s="120">
        <v>1.16</v>
      </c>
      <c r="X22" s="134">
        <v>0.13</v>
      </c>
      <c r="Y22" s="134">
        <v>0.6</v>
      </c>
      <c r="Z22" s="129">
        <v>0.22</v>
      </c>
      <c r="AA22" s="130">
        <v>0.02</v>
      </c>
      <c r="AB22" s="130">
        <v>0.21</v>
      </c>
      <c r="AC22" s="130">
        <v>1.37</v>
      </c>
      <c r="AD22" s="130">
        <v>0.08</v>
      </c>
      <c r="AE22" s="130">
        <v>0.23</v>
      </c>
      <c r="AF22" s="144">
        <v>4.19</v>
      </c>
      <c r="AG22" s="131">
        <v>0</v>
      </c>
      <c r="AH22" s="131">
        <v>100</v>
      </c>
      <c r="AI22" s="137">
        <v>0</v>
      </c>
      <c r="AJ22" s="137">
        <v>0</v>
      </c>
      <c r="AK22" s="137">
        <v>6.63</v>
      </c>
      <c r="AL22" s="137">
        <v>23.85</v>
      </c>
      <c r="AM22" s="137">
        <v>0</v>
      </c>
      <c r="AN22" s="137">
        <v>3.88</v>
      </c>
      <c r="AO22" s="137">
        <v>0</v>
      </c>
      <c r="AP22" s="137">
        <v>0</v>
      </c>
      <c r="AQ22" s="137">
        <v>0.23</v>
      </c>
      <c r="AR22" s="137">
        <v>1.88</v>
      </c>
      <c r="AS22" s="137">
        <v>0</v>
      </c>
      <c r="AT22" s="137">
        <v>0</v>
      </c>
      <c r="AU22" s="137">
        <v>0</v>
      </c>
      <c r="AV22" s="137">
        <v>0</v>
      </c>
      <c r="AW22" s="137">
        <v>0</v>
      </c>
      <c r="AX22" s="137">
        <v>0</v>
      </c>
      <c r="AY22" s="137">
        <v>0</v>
      </c>
      <c r="AZ22" s="137">
        <v>0</v>
      </c>
      <c r="BA22" s="137">
        <v>0</v>
      </c>
      <c r="BB22" s="137">
        <v>0</v>
      </c>
      <c r="BC22" s="137">
        <v>0</v>
      </c>
      <c r="BD22" s="137">
        <v>0</v>
      </c>
      <c r="BE22" s="137">
        <v>0</v>
      </c>
      <c r="BF22" s="137">
        <v>0</v>
      </c>
      <c r="BG22" s="137">
        <v>0</v>
      </c>
      <c r="BH22" s="137">
        <v>0</v>
      </c>
      <c r="BI22" s="137">
        <v>0</v>
      </c>
      <c r="BJ22" s="137">
        <v>0</v>
      </c>
      <c r="BK22" s="137">
        <v>2.13</v>
      </c>
      <c r="BL22" s="137">
        <v>0</v>
      </c>
      <c r="BM22" s="137">
        <v>0</v>
      </c>
      <c r="BN22" s="137">
        <v>67</v>
      </c>
      <c r="BO22" s="137">
        <v>33</v>
      </c>
      <c r="BP22" s="137">
        <v>0</v>
      </c>
      <c r="BQ22" s="137">
        <v>20</v>
      </c>
      <c r="BR22" s="137">
        <v>24</v>
      </c>
    </row>
    <row r="23" spans="1:70" ht="12.75">
      <c r="A23" s="126">
        <v>21</v>
      </c>
      <c r="B23" s="137" t="s">
        <v>90</v>
      </c>
      <c r="C23" s="91">
        <v>0.103</v>
      </c>
      <c r="D23" s="138">
        <v>86</v>
      </c>
      <c r="E23" s="133">
        <v>58</v>
      </c>
      <c r="F23" s="119">
        <v>49</v>
      </c>
      <c r="G23" s="133">
        <v>9.2</v>
      </c>
      <c r="H23" s="134">
        <v>6.98</v>
      </c>
      <c r="I23" s="134">
        <v>5.73</v>
      </c>
      <c r="J23" s="139">
        <v>2.43</v>
      </c>
      <c r="K23" s="133">
        <f t="shared" si="0"/>
        <v>3.772</v>
      </c>
      <c r="L23" s="133">
        <f t="shared" si="1"/>
        <v>3.9559999999999995</v>
      </c>
      <c r="M23" s="133">
        <v>34</v>
      </c>
      <c r="N23" s="119">
        <v>66</v>
      </c>
      <c r="O23" s="133">
        <v>33</v>
      </c>
      <c r="P23" s="138">
        <v>67</v>
      </c>
      <c r="Q23" s="133">
        <v>39</v>
      </c>
      <c r="R23" s="138">
        <v>5</v>
      </c>
      <c r="S23" s="138">
        <v>67</v>
      </c>
      <c r="T23" s="141">
        <v>100</v>
      </c>
      <c r="U23" s="133">
        <v>0</v>
      </c>
      <c r="V23" s="133">
        <v>11.9</v>
      </c>
      <c r="W23" s="120">
        <v>1.9</v>
      </c>
      <c r="X23" s="134">
        <v>0.3</v>
      </c>
      <c r="Y23" s="134">
        <v>0.26</v>
      </c>
      <c r="Z23" s="129">
        <v>1.15</v>
      </c>
      <c r="AA23" s="130">
        <v>0</v>
      </c>
      <c r="AB23" s="130">
        <v>0.19</v>
      </c>
      <c r="AC23" s="130">
        <v>0</v>
      </c>
      <c r="AD23" s="130">
        <v>0</v>
      </c>
      <c r="AE23" s="130">
        <v>0</v>
      </c>
      <c r="AF23" s="144">
        <v>10</v>
      </c>
      <c r="AG23" s="131">
        <v>100</v>
      </c>
      <c r="AH23" s="131">
        <v>0</v>
      </c>
      <c r="AI23" s="137">
        <v>0</v>
      </c>
      <c r="AJ23" s="137">
        <v>9.9</v>
      </c>
      <c r="AK23" s="137">
        <v>0</v>
      </c>
      <c r="AL23" s="137">
        <v>6.07</v>
      </c>
      <c r="AM23" s="137">
        <v>2.3</v>
      </c>
      <c r="AN23" s="137">
        <v>3.13</v>
      </c>
      <c r="AO23" s="137">
        <v>2.21</v>
      </c>
      <c r="AP23" s="137">
        <v>0</v>
      </c>
      <c r="AQ23" s="137">
        <v>0.13</v>
      </c>
      <c r="AR23" s="137">
        <v>0.49</v>
      </c>
      <c r="AS23" s="137">
        <v>0.37</v>
      </c>
      <c r="AT23" s="137">
        <v>0.6</v>
      </c>
      <c r="AU23" s="137">
        <v>0.39</v>
      </c>
      <c r="AV23" s="137">
        <v>0.43</v>
      </c>
      <c r="AW23" s="137">
        <v>0</v>
      </c>
      <c r="AX23" s="137">
        <v>0</v>
      </c>
      <c r="AY23" s="137">
        <v>0</v>
      </c>
      <c r="AZ23" s="137">
        <v>0</v>
      </c>
      <c r="BA23" s="137">
        <v>0</v>
      </c>
      <c r="BB23" s="137">
        <v>0</v>
      </c>
      <c r="BC23" s="137">
        <v>0</v>
      </c>
      <c r="BD23" s="137">
        <v>0</v>
      </c>
      <c r="BE23" s="137">
        <v>0</v>
      </c>
      <c r="BF23" s="137">
        <v>0</v>
      </c>
      <c r="BG23" s="137">
        <v>0</v>
      </c>
      <c r="BH23" s="137">
        <v>0</v>
      </c>
      <c r="BI23" s="137">
        <v>0</v>
      </c>
      <c r="BJ23" s="137">
        <v>0</v>
      </c>
      <c r="BK23" s="137">
        <v>0</v>
      </c>
      <c r="BL23" s="137">
        <v>0</v>
      </c>
      <c r="BM23" s="137">
        <v>77.91</v>
      </c>
      <c r="BN23" s="137">
        <v>36.7</v>
      </c>
      <c r="BO23" s="137">
        <v>50.4</v>
      </c>
      <c r="BP23" s="137">
        <v>12.9</v>
      </c>
      <c r="BQ23" s="137">
        <v>41</v>
      </c>
      <c r="BR23" s="137">
        <v>43</v>
      </c>
    </row>
    <row r="24" spans="1:70" ht="12.75">
      <c r="A24" s="126">
        <v>22</v>
      </c>
      <c r="B24" s="137" t="s">
        <v>91</v>
      </c>
      <c r="D24" s="138">
        <v>99</v>
      </c>
      <c r="E24" s="133">
        <v>0</v>
      </c>
      <c r="F24" s="119">
        <v>0</v>
      </c>
      <c r="G24" s="133">
        <v>0</v>
      </c>
      <c r="H24" s="134">
        <v>0</v>
      </c>
      <c r="I24" s="134">
        <v>0</v>
      </c>
      <c r="J24" s="139">
        <v>0</v>
      </c>
      <c r="K24" s="133">
        <f t="shared" si="0"/>
        <v>0</v>
      </c>
      <c r="L24" s="133">
        <f t="shared" si="1"/>
        <v>0</v>
      </c>
      <c r="M24" s="133">
        <v>0</v>
      </c>
      <c r="N24" s="119">
        <v>0</v>
      </c>
      <c r="O24" s="133">
        <v>0</v>
      </c>
      <c r="P24" s="138">
        <v>0</v>
      </c>
      <c r="Q24" s="133">
        <v>0</v>
      </c>
      <c r="R24" s="138">
        <v>0</v>
      </c>
      <c r="S24" s="138">
        <v>0</v>
      </c>
      <c r="T24" s="141">
        <v>0</v>
      </c>
      <c r="U24" s="133">
        <v>0</v>
      </c>
      <c r="V24" s="133">
        <v>0</v>
      </c>
      <c r="W24" s="120">
        <v>0</v>
      </c>
      <c r="X24" s="134">
        <v>25.86</v>
      </c>
      <c r="Y24" s="134">
        <v>16.16</v>
      </c>
      <c r="Z24" s="129">
        <v>1.6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44">
        <v>100</v>
      </c>
      <c r="AG24" s="131">
        <v>0</v>
      </c>
      <c r="AH24" s="131">
        <v>100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0</v>
      </c>
      <c r="AX24" s="137">
        <v>0</v>
      </c>
      <c r="AY24" s="137">
        <v>0</v>
      </c>
      <c r="AZ24" s="137">
        <v>0</v>
      </c>
      <c r="BA24" s="137">
        <v>0</v>
      </c>
      <c r="BB24" s="137">
        <v>0</v>
      </c>
      <c r="BC24" s="137">
        <v>0</v>
      </c>
      <c r="BD24" s="137">
        <v>0</v>
      </c>
      <c r="BE24" s="137">
        <v>0</v>
      </c>
      <c r="BF24" s="137">
        <v>0</v>
      </c>
      <c r="BG24" s="137">
        <v>0</v>
      </c>
      <c r="BH24" s="137">
        <v>0</v>
      </c>
      <c r="BI24" s="137">
        <v>0</v>
      </c>
      <c r="BJ24" s="137">
        <v>0</v>
      </c>
      <c r="BK24" s="137">
        <v>0</v>
      </c>
      <c r="BL24" s="137">
        <v>0</v>
      </c>
      <c r="BM24" s="137">
        <v>505.05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</row>
    <row r="25" spans="1:70" ht="12.75">
      <c r="A25" s="126">
        <v>23</v>
      </c>
      <c r="B25" s="137" t="s">
        <v>92</v>
      </c>
      <c r="D25" s="138">
        <v>99</v>
      </c>
      <c r="E25" s="133">
        <v>0</v>
      </c>
      <c r="F25" s="119">
        <v>0</v>
      </c>
      <c r="G25" s="133">
        <v>0</v>
      </c>
      <c r="H25" s="134">
        <v>0</v>
      </c>
      <c r="I25" s="134">
        <v>0</v>
      </c>
      <c r="J25" s="139">
        <v>0</v>
      </c>
      <c r="K25" s="133">
        <f t="shared" si="0"/>
        <v>0</v>
      </c>
      <c r="L25" s="133">
        <f t="shared" si="1"/>
        <v>0</v>
      </c>
      <c r="M25" s="133">
        <v>0</v>
      </c>
      <c r="N25" s="119">
        <v>0</v>
      </c>
      <c r="O25" s="133">
        <v>0</v>
      </c>
      <c r="P25" s="138">
        <v>0</v>
      </c>
      <c r="Q25" s="133">
        <v>0</v>
      </c>
      <c r="R25" s="138">
        <v>0</v>
      </c>
      <c r="S25" s="138">
        <v>0</v>
      </c>
      <c r="T25" s="141">
        <v>0</v>
      </c>
      <c r="U25" s="133">
        <v>0</v>
      </c>
      <c r="V25" s="133">
        <v>0</v>
      </c>
      <c r="W25" s="120">
        <v>0</v>
      </c>
      <c r="X25" s="134">
        <v>22.73</v>
      </c>
      <c r="Y25" s="134">
        <v>16.67</v>
      </c>
      <c r="Z25" s="129">
        <v>0.77</v>
      </c>
      <c r="AA25" s="130">
        <v>0</v>
      </c>
      <c r="AB25" s="130">
        <v>0</v>
      </c>
      <c r="AC25" s="130">
        <v>0</v>
      </c>
      <c r="AD25" s="130">
        <v>0</v>
      </c>
      <c r="AE25" s="130">
        <v>0</v>
      </c>
      <c r="AF25" s="144">
        <v>100</v>
      </c>
      <c r="AG25" s="131">
        <v>0</v>
      </c>
      <c r="AH25" s="131">
        <v>100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37">
        <v>0</v>
      </c>
      <c r="BG25" s="137">
        <v>0</v>
      </c>
      <c r="BH25" s="137">
        <v>0</v>
      </c>
      <c r="BI25" s="137">
        <v>0</v>
      </c>
      <c r="BJ25" s="137">
        <v>0</v>
      </c>
      <c r="BK25" s="137">
        <v>0</v>
      </c>
      <c r="BL25" s="137">
        <v>0</v>
      </c>
      <c r="BM25" s="137">
        <v>202.02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</row>
    <row r="26" spans="1:70" ht="12.75">
      <c r="A26" s="126">
        <v>24</v>
      </c>
      <c r="B26" s="137" t="s">
        <v>93</v>
      </c>
      <c r="C26" s="91">
        <v>0.103</v>
      </c>
      <c r="D26" s="138">
        <v>90</v>
      </c>
      <c r="E26" s="133">
        <v>70</v>
      </c>
      <c r="F26" s="119">
        <v>65</v>
      </c>
      <c r="G26" s="133">
        <v>32.8</v>
      </c>
      <c r="H26" s="134">
        <v>11.64</v>
      </c>
      <c r="I26" s="134">
        <v>21.18</v>
      </c>
      <c r="J26" s="139">
        <v>7.12</v>
      </c>
      <c r="K26" s="133">
        <f t="shared" si="0"/>
        <v>3.9359999999999995</v>
      </c>
      <c r="L26" s="133">
        <f t="shared" si="1"/>
        <v>5.247999999999999</v>
      </c>
      <c r="M26" s="133">
        <v>22.99</v>
      </c>
      <c r="N26" s="119">
        <v>77</v>
      </c>
      <c r="O26" s="133">
        <v>29.4</v>
      </c>
      <c r="P26" s="138">
        <v>50</v>
      </c>
      <c r="Q26" s="133">
        <v>35.5</v>
      </c>
      <c r="R26" s="138">
        <v>9</v>
      </c>
      <c r="S26" s="138">
        <v>0</v>
      </c>
      <c r="T26" s="141">
        <v>0</v>
      </c>
      <c r="U26" s="133">
        <v>5.56</v>
      </c>
      <c r="V26" s="133">
        <v>8.29</v>
      </c>
      <c r="W26" s="120">
        <v>2</v>
      </c>
      <c r="X26" s="134">
        <v>0.37</v>
      </c>
      <c r="Y26" s="134">
        <v>1</v>
      </c>
      <c r="Z26" s="129">
        <v>0.37</v>
      </c>
      <c r="AA26" s="130">
        <v>0.03</v>
      </c>
      <c r="AB26" s="130">
        <v>0.56</v>
      </c>
      <c r="AC26" s="130">
        <v>1.21</v>
      </c>
      <c r="AD26" s="130">
        <v>0.12</v>
      </c>
      <c r="AE26" s="130">
        <v>0.56</v>
      </c>
      <c r="AF26" s="144">
        <v>6.91</v>
      </c>
      <c r="AG26" s="131">
        <v>0</v>
      </c>
      <c r="AH26" s="131">
        <v>100</v>
      </c>
      <c r="AI26" s="137">
        <v>11.03</v>
      </c>
      <c r="AJ26" s="137">
        <v>1</v>
      </c>
      <c r="AK26" s="137">
        <v>0</v>
      </c>
      <c r="AL26" s="137">
        <v>25.26</v>
      </c>
      <c r="AM26" s="137">
        <v>9.84</v>
      </c>
      <c r="AN26" s="137">
        <v>7.54</v>
      </c>
      <c r="AO26" s="137">
        <v>3.64</v>
      </c>
      <c r="AP26" s="137">
        <v>0</v>
      </c>
      <c r="AQ26" s="137">
        <v>0.24</v>
      </c>
      <c r="AR26" s="137">
        <v>0.68</v>
      </c>
      <c r="AS26" s="137">
        <v>0.56</v>
      </c>
      <c r="AT26" s="137">
        <v>0.89</v>
      </c>
      <c r="AU26" s="137">
        <v>0.6</v>
      </c>
      <c r="AV26" s="137">
        <v>0.66</v>
      </c>
      <c r="AW26" s="137">
        <v>0</v>
      </c>
      <c r="AX26" s="137">
        <v>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37">
        <v>0</v>
      </c>
      <c r="BG26" s="137">
        <v>0</v>
      </c>
      <c r="BH26" s="137">
        <v>0</v>
      </c>
      <c r="BI26" s="137">
        <v>0</v>
      </c>
      <c r="BJ26" s="137">
        <v>0</v>
      </c>
      <c r="BK26" s="137">
        <v>1.03</v>
      </c>
      <c r="BL26" s="137">
        <v>0</v>
      </c>
      <c r="BM26" s="137">
        <v>150</v>
      </c>
      <c r="BN26" s="137">
        <v>42</v>
      </c>
      <c r="BO26" s="137">
        <v>52.8</v>
      </c>
      <c r="BP26" s="137">
        <v>5.2</v>
      </c>
      <c r="BQ26" s="137">
        <v>12</v>
      </c>
      <c r="BR26" s="137">
        <v>16</v>
      </c>
    </row>
    <row r="27" spans="1:70" ht="12.75">
      <c r="A27" s="126">
        <v>25</v>
      </c>
      <c r="B27" s="137" t="s">
        <v>94</v>
      </c>
      <c r="C27" s="91">
        <v>0.155</v>
      </c>
      <c r="D27" s="138">
        <v>86</v>
      </c>
      <c r="E27" s="133">
        <v>137.21</v>
      </c>
      <c r="F27" s="119">
        <v>137.21</v>
      </c>
      <c r="G27" s="133">
        <v>13.1</v>
      </c>
      <c r="H27" s="134">
        <v>11.25</v>
      </c>
      <c r="I27" s="134">
        <v>8.96</v>
      </c>
      <c r="J27" s="139">
        <v>3.59</v>
      </c>
      <c r="K27" s="133">
        <f t="shared" si="0"/>
        <v>2.5676</v>
      </c>
      <c r="L27" s="133">
        <f t="shared" si="1"/>
        <v>3.4322</v>
      </c>
      <c r="M27" s="133">
        <v>26.03</v>
      </c>
      <c r="N27" s="119">
        <v>74</v>
      </c>
      <c r="O27" s="133">
        <v>2.67</v>
      </c>
      <c r="P27" s="138">
        <v>12.2</v>
      </c>
      <c r="Q27" s="133">
        <v>3.85</v>
      </c>
      <c r="R27" s="138">
        <v>1.5</v>
      </c>
      <c r="S27" s="138">
        <v>0</v>
      </c>
      <c r="T27" s="141">
        <v>0</v>
      </c>
      <c r="U27" s="133">
        <v>64</v>
      </c>
      <c r="V27" s="133">
        <v>70.17</v>
      </c>
      <c r="W27" s="120">
        <v>2.2</v>
      </c>
      <c r="X27" s="134">
        <v>0.07</v>
      </c>
      <c r="Y27" s="134">
        <v>0.38</v>
      </c>
      <c r="Z27" s="129">
        <v>0.18</v>
      </c>
      <c r="AA27" s="130">
        <v>0.06</v>
      </c>
      <c r="AB27" s="130">
        <v>0.14</v>
      </c>
      <c r="AC27" s="130">
        <v>0.47</v>
      </c>
      <c r="AD27" s="130">
        <v>0.06</v>
      </c>
      <c r="AE27" s="130">
        <v>0.19</v>
      </c>
      <c r="AF27" s="144">
        <v>2.33</v>
      </c>
      <c r="AG27" s="131">
        <v>0</v>
      </c>
      <c r="AH27" s="131">
        <v>100</v>
      </c>
      <c r="AI27" s="137">
        <v>3.47</v>
      </c>
      <c r="AJ27" s="137">
        <v>0.4</v>
      </c>
      <c r="AK27" s="137">
        <v>6.4</v>
      </c>
      <c r="AL27" s="137">
        <v>9.69</v>
      </c>
      <c r="AM27" s="137">
        <v>3.93</v>
      </c>
      <c r="AN27" s="137">
        <v>3.41</v>
      </c>
      <c r="AO27" s="137">
        <v>2.87</v>
      </c>
      <c r="AP27" s="137">
        <v>0</v>
      </c>
      <c r="AQ27" s="137">
        <v>0.22</v>
      </c>
      <c r="AR27" s="137">
        <v>0.74</v>
      </c>
      <c r="AS27" s="137">
        <v>0.56</v>
      </c>
      <c r="AT27" s="137">
        <v>0.9</v>
      </c>
      <c r="AU27" s="137">
        <v>0.59</v>
      </c>
      <c r="AV27" s="137">
        <v>0.64</v>
      </c>
      <c r="AW27" s="137">
        <v>0</v>
      </c>
      <c r="AX27" s="137">
        <v>0</v>
      </c>
      <c r="AY27" s="137">
        <v>0</v>
      </c>
      <c r="AZ27" s="137">
        <v>0</v>
      </c>
      <c r="BA27" s="137">
        <v>0</v>
      </c>
      <c r="BB27" s="137">
        <v>0</v>
      </c>
      <c r="BC27" s="137">
        <v>0</v>
      </c>
      <c r="BD27" s="137">
        <v>0</v>
      </c>
      <c r="BE27" s="137">
        <v>0</v>
      </c>
      <c r="BF27" s="137">
        <v>0</v>
      </c>
      <c r="BG27" s="137">
        <v>0</v>
      </c>
      <c r="BH27" s="137">
        <v>0</v>
      </c>
      <c r="BI27" s="137">
        <v>0</v>
      </c>
      <c r="BJ27" s="137">
        <v>0</v>
      </c>
      <c r="BK27" s="137">
        <v>2.12</v>
      </c>
      <c r="BL27" s="137">
        <v>0</v>
      </c>
      <c r="BM27" s="137">
        <v>23.26</v>
      </c>
      <c r="BN27" s="137">
        <v>27.1</v>
      </c>
      <c r="BO27" s="137">
        <v>65.1</v>
      </c>
      <c r="BP27" s="137">
        <v>7.8</v>
      </c>
      <c r="BQ27" s="137">
        <v>19.6</v>
      </c>
      <c r="BR27" s="137">
        <v>26.2</v>
      </c>
    </row>
    <row r="28" spans="1:70" ht="12.75">
      <c r="A28" s="126">
        <v>26</v>
      </c>
      <c r="B28" s="137" t="s">
        <v>95</v>
      </c>
      <c r="D28" s="138">
        <v>99</v>
      </c>
      <c r="E28" s="133">
        <v>310</v>
      </c>
      <c r="F28" s="119">
        <v>310</v>
      </c>
      <c r="G28" s="133">
        <v>0</v>
      </c>
      <c r="H28" s="134">
        <v>0</v>
      </c>
      <c r="I28" s="134">
        <v>0</v>
      </c>
      <c r="J28" s="139">
        <v>0</v>
      </c>
      <c r="K28" s="133">
        <f t="shared" si="0"/>
        <v>0</v>
      </c>
      <c r="L28" s="133">
        <f t="shared" si="1"/>
        <v>0</v>
      </c>
      <c r="M28" s="133">
        <v>0</v>
      </c>
      <c r="N28" s="119">
        <v>0</v>
      </c>
      <c r="O28" s="133">
        <v>0</v>
      </c>
      <c r="P28" s="138">
        <v>0</v>
      </c>
      <c r="Q28" s="133">
        <v>0</v>
      </c>
      <c r="R28" s="138">
        <v>0</v>
      </c>
      <c r="S28" s="138">
        <v>0</v>
      </c>
      <c r="T28" s="141">
        <v>0</v>
      </c>
      <c r="U28" s="133">
        <v>0</v>
      </c>
      <c r="V28" s="133">
        <v>0.6</v>
      </c>
      <c r="W28" s="120">
        <v>99.4</v>
      </c>
      <c r="X28" s="134">
        <v>0.01</v>
      </c>
      <c r="Y28" s="134">
        <v>0.01</v>
      </c>
      <c r="Z28" s="129">
        <v>1</v>
      </c>
      <c r="AA28" s="130">
        <v>0.02</v>
      </c>
      <c r="AB28" s="130">
        <v>0</v>
      </c>
      <c r="AC28" s="130">
        <v>0</v>
      </c>
      <c r="AD28" s="130">
        <v>0</v>
      </c>
      <c r="AE28" s="130">
        <v>0</v>
      </c>
      <c r="AF28" s="144">
        <v>0</v>
      </c>
      <c r="AG28" s="131">
        <v>0</v>
      </c>
      <c r="AH28" s="131">
        <v>100</v>
      </c>
      <c r="AI28" s="137">
        <v>0</v>
      </c>
      <c r="AJ28" s="137">
        <v>0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7">
        <v>0</v>
      </c>
      <c r="AR28" s="137">
        <v>0</v>
      </c>
      <c r="AS28" s="137">
        <v>0</v>
      </c>
      <c r="AT28" s="137">
        <v>0</v>
      </c>
      <c r="AU28" s="137">
        <v>0</v>
      </c>
      <c r="AV28" s="137">
        <v>0</v>
      </c>
      <c r="AW28" s="137">
        <v>99.4</v>
      </c>
      <c r="AX28" s="137">
        <v>0</v>
      </c>
      <c r="AY28" s="137">
        <v>0</v>
      </c>
      <c r="AZ28" s="137">
        <v>100</v>
      </c>
      <c r="BA28" s="137">
        <v>0</v>
      </c>
      <c r="BB28" s="137">
        <v>0</v>
      </c>
      <c r="BC28" s="137">
        <v>0</v>
      </c>
      <c r="BD28" s="137">
        <v>0</v>
      </c>
      <c r="BE28" s="137">
        <v>0</v>
      </c>
      <c r="BF28" s="137">
        <v>0</v>
      </c>
      <c r="BG28" s="137">
        <v>0</v>
      </c>
      <c r="BH28" s="137">
        <v>0</v>
      </c>
      <c r="BI28" s="137">
        <v>0</v>
      </c>
      <c r="BJ28" s="137">
        <v>0</v>
      </c>
      <c r="BK28" s="137">
        <v>0</v>
      </c>
      <c r="BL28" s="137">
        <v>0</v>
      </c>
      <c r="BM28" s="137">
        <v>45.45</v>
      </c>
      <c r="BN28" s="137">
        <v>0</v>
      </c>
      <c r="BO28" s="137">
        <v>0</v>
      </c>
      <c r="BP28" s="137">
        <v>0</v>
      </c>
      <c r="BQ28" s="137">
        <v>0</v>
      </c>
      <c r="BR28" s="137">
        <v>0</v>
      </c>
    </row>
    <row r="29" spans="1:68" ht="12.75">
      <c r="A29" s="126">
        <v>27</v>
      </c>
      <c r="B29" s="137" t="s">
        <v>96</v>
      </c>
      <c r="D29" s="138">
        <v>98.3</v>
      </c>
      <c r="E29" s="133">
        <v>0</v>
      </c>
      <c r="F29" s="119">
        <v>0</v>
      </c>
      <c r="G29" s="133">
        <v>0</v>
      </c>
      <c r="H29" s="134">
        <v>0</v>
      </c>
      <c r="I29" s="134">
        <v>0</v>
      </c>
      <c r="J29" s="139">
        <v>0</v>
      </c>
      <c r="K29" s="133">
        <f t="shared" si="0"/>
        <v>0</v>
      </c>
      <c r="L29" s="133">
        <f t="shared" si="1"/>
        <v>0</v>
      </c>
      <c r="M29" s="133">
        <v>0</v>
      </c>
      <c r="N29" s="119">
        <v>0</v>
      </c>
      <c r="O29" s="133">
        <v>0</v>
      </c>
      <c r="P29" s="138">
        <v>0</v>
      </c>
      <c r="Q29" s="133">
        <v>0</v>
      </c>
      <c r="R29" s="138">
        <v>0</v>
      </c>
      <c r="S29" s="138">
        <v>0</v>
      </c>
      <c r="T29" s="141">
        <v>0</v>
      </c>
      <c r="U29" s="133">
        <v>0</v>
      </c>
      <c r="V29" s="133">
        <v>0</v>
      </c>
      <c r="W29" s="120">
        <v>0</v>
      </c>
      <c r="X29" s="134">
        <v>15.77</v>
      </c>
      <c r="Y29" s="134">
        <v>0</v>
      </c>
      <c r="Z29" s="129">
        <v>0</v>
      </c>
      <c r="AA29" s="130">
        <v>7.63</v>
      </c>
      <c r="AB29" s="130">
        <v>9.16</v>
      </c>
      <c r="AC29" s="130">
        <v>0</v>
      </c>
      <c r="AD29" s="130">
        <v>4.35</v>
      </c>
      <c r="AE29" s="130">
        <v>0</v>
      </c>
      <c r="AF29" s="144">
        <v>100</v>
      </c>
      <c r="AG29" s="131">
        <v>0</v>
      </c>
      <c r="AH29" s="131">
        <v>100</v>
      </c>
      <c r="AI29" s="137">
        <v>0</v>
      </c>
      <c r="AJ29" s="137">
        <v>0</v>
      </c>
      <c r="AK29" s="137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0</v>
      </c>
      <c r="AQ29" s="137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>
        <v>0</v>
      </c>
      <c r="AX29" s="137">
        <v>0</v>
      </c>
      <c r="AY29" s="137"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7">
        <v>0</v>
      </c>
      <c r="BG29" s="137">
        <v>0</v>
      </c>
      <c r="BH29" s="137">
        <v>0</v>
      </c>
      <c r="BI29" s="137">
        <v>0</v>
      </c>
      <c r="BJ29" s="137">
        <v>0</v>
      </c>
      <c r="BK29" s="137">
        <v>331.74</v>
      </c>
      <c r="BL29" s="137">
        <v>0</v>
      </c>
      <c r="BM29" s="137">
        <v>0</v>
      </c>
      <c r="BN29" s="137">
        <v>0</v>
      </c>
      <c r="BO29" s="137">
        <v>0</v>
      </c>
      <c r="BP29" s="137">
        <v>0</v>
      </c>
    </row>
    <row r="30" spans="1:68" ht="12.75">
      <c r="A30" s="126">
        <v>28</v>
      </c>
      <c r="B30" s="137" t="s">
        <v>97</v>
      </c>
      <c r="D30" s="138">
        <v>99</v>
      </c>
      <c r="E30" s="133">
        <v>0</v>
      </c>
      <c r="F30" s="119">
        <v>0</v>
      </c>
      <c r="G30" s="133">
        <v>0</v>
      </c>
      <c r="H30" s="134">
        <v>0</v>
      </c>
      <c r="I30" s="134">
        <v>0</v>
      </c>
      <c r="J30" s="139">
        <v>0</v>
      </c>
      <c r="K30" s="133">
        <f t="shared" si="0"/>
        <v>0</v>
      </c>
      <c r="L30" s="133">
        <f t="shared" si="1"/>
        <v>0</v>
      </c>
      <c r="M30" s="133">
        <v>0</v>
      </c>
      <c r="N30" s="119">
        <v>0</v>
      </c>
      <c r="O30" s="133">
        <v>0</v>
      </c>
      <c r="P30" s="138">
        <v>0</v>
      </c>
      <c r="Q30" s="133">
        <v>0</v>
      </c>
      <c r="R30" s="138">
        <v>0</v>
      </c>
      <c r="S30" s="138">
        <v>0</v>
      </c>
      <c r="T30" s="141">
        <v>0</v>
      </c>
      <c r="U30" s="133">
        <v>0</v>
      </c>
      <c r="V30" s="133">
        <v>0</v>
      </c>
      <c r="W30" s="120">
        <v>0</v>
      </c>
      <c r="X30" s="134">
        <v>9.6</v>
      </c>
      <c r="Y30" s="134">
        <v>14.14</v>
      </c>
      <c r="Z30" s="129">
        <v>0.68</v>
      </c>
      <c r="AA30" s="130">
        <v>13.13</v>
      </c>
      <c r="AB30" s="130">
        <v>0.24</v>
      </c>
      <c r="AC30" s="130">
        <v>0</v>
      </c>
      <c r="AD30" s="130">
        <v>0</v>
      </c>
      <c r="AE30" s="130">
        <v>0</v>
      </c>
      <c r="AF30" s="144">
        <v>100</v>
      </c>
      <c r="AG30" s="131">
        <v>0</v>
      </c>
      <c r="AH30" s="131">
        <v>100</v>
      </c>
      <c r="AI30" s="137">
        <v>0</v>
      </c>
      <c r="AJ30" s="137">
        <v>0</v>
      </c>
      <c r="AK30" s="137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7">
        <v>0</v>
      </c>
      <c r="AR30" s="137">
        <v>0</v>
      </c>
      <c r="AS30" s="137">
        <v>0</v>
      </c>
      <c r="AT30" s="137">
        <v>0</v>
      </c>
      <c r="AU30" s="137">
        <v>0</v>
      </c>
      <c r="AV30" s="137">
        <v>0</v>
      </c>
      <c r="AW30" s="137">
        <v>0</v>
      </c>
      <c r="AX30" s="137">
        <v>0</v>
      </c>
      <c r="AY30" s="137">
        <v>0</v>
      </c>
      <c r="AZ30" s="137">
        <v>0</v>
      </c>
      <c r="BA30" s="137">
        <v>0</v>
      </c>
      <c r="BB30" s="137">
        <v>0</v>
      </c>
      <c r="BC30" s="137">
        <v>0</v>
      </c>
      <c r="BD30" s="137">
        <v>0</v>
      </c>
      <c r="BE30" s="137">
        <v>1414.14</v>
      </c>
      <c r="BF30" s="137">
        <v>505.05</v>
      </c>
      <c r="BG30" s="137">
        <v>333.33</v>
      </c>
      <c r="BH30" s="137">
        <v>40.4</v>
      </c>
      <c r="BI30" s="137">
        <v>121.21</v>
      </c>
      <c r="BJ30" s="137">
        <v>10.1</v>
      </c>
      <c r="BK30" s="137">
        <v>570.87</v>
      </c>
      <c r="BL30" s="137">
        <v>0</v>
      </c>
      <c r="BM30" s="137">
        <v>0</v>
      </c>
      <c r="BN30" s="137">
        <v>0</v>
      </c>
      <c r="BO30" s="137">
        <v>0</v>
      </c>
      <c r="BP30" s="137">
        <v>0</v>
      </c>
    </row>
    <row r="31" spans="1:68" ht="12.75">
      <c r="A31" s="126">
        <v>29</v>
      </c>
      <c r="B31" s="137" t="s">
        <v>98</v>
      </c>
      <c r="D31" s="138">
        <v>99</v>
      </c>
      <c r="E31" s="133">
        <v>0</v>
      </c>
      <c r="F31" s="119">
        <v>0</v>
      </c>
      <c r="G31" s="133">
        <v>0</v>
      </c>
      <c r="H31" s="134">
        <v>0</v>
      </c>
      <c r="I31" s="134">
        <v>0</v>
      </c>
      <c r="J31" s="139">
        <v>0</v>
      </c>
      <c r="K31" s="133">
        <f t="shared" si="0"/>
        <v>0</v>
      </c>
      <c r="L31" s="133">
        <f t="shared" si="1"/>
        <v>0</v>
      </c>
      <c r="M31" s="133">
        <v>0</v>
      </c>
      <c r="N31" s="119">
        <v>0</v>
      </c>
      <c r="O31" s="133">
        <v>0</v>
      </c>
      <c r="P31" s="138">
        <v>0</v>
      </c>
      <c r="Q31" s="133">
        <v>0</v>
      </c>
      <c r="R31" s="138">
        <v>0</v>
      </c>
      <c r="S31" s="138">
        <v>0</v>
      </c>
      <c r="T31" s="141">
        <v>0</v>
      </c>
      <c r="U31" s="133">
        <v>0</v>
      </c>
      <c r="V31" s="133">
        <v>0</v>
      </c>
      <c r="W31" s="120">
        <v>0</v>
      </c>
      <c r="X31" s="134">
        <v>6.57</v>
      </c>
      <c r="Y31" s="134">
        <v>6.57</v>
      </c>
      <c r="Z31" s="129">
        <v>1</v>
      </c>
      <c r="AA31" s="130">
        <v>25.76</v>
      </c>
      <c r="AB31" s="130">
        <v>0.51</v>
      </c>
      <c r="AC31" s="130">
        <v>0</v>
      </c>
      <c r="AD31" s="130">
        <v>0</v>
      </c>
      <c r="AE31" s="130">
        <v>0</v>
      </c>
      <c r="AF31" s="144">
        <v>100</v>
      </c>
      <c r="AG31" s="131">
        <v>0</v>
      </c>
      <c r="AH31" s="131">
        <v>100</v>
      </c>
      <c r="AI31" s="137">
        <v>0</v>
      </c>
      <c r="AJ31" s="137">
        <v>0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137">
        <v>0</v>
      </c>
      <c r="AR31" s="137">
        <v>0</v>
      </c>
      <c r="AS31" s="137">
        <v>0</v>
      </c>
      <c r="AT31" s="137">
        <v>0</v>
      </c>
      <c r="AU31" s="137">
        <v>0</v>
      </c>
      <c r="AV31" s="137">
        <v>0</v>
      </c>
      <c r="AW31" s="137">
        <v>0</v>
      </c>
      <c r="AX31" s="137">
        <v>0</v>
      </c>
      <c r="AY31" s="137">
        <v>0</v>
      </c>
      <c r="AZ31" s="137">
        <v>0</v>
      </c>
      <c r="BA31" s="137">
        <v>0</v>
      </c>
      <c r="BB31" s="137">
        <v>0</v>
      </c>
      <c r="BC31" s="137">
        <v>0</v>
      </c>
      <c r="BD31" s="137">
        <v>0</v>
      </c>
      <c r="BE31" s="137">
        <v>1414.14</v>
      </c>
      <c r="BF31" s="137">
        <v>505.05</v>
      </c>
      <c r="BG31" s="137">
        <v>333.33</v>
      </c>
      <c r="BH31" s="137">
        <v>40.4</v>
      </c>
      <c r="BI31" s="137">
        <v>121.21</v>
      </c>
      <c r="BJ31" s="137">
        <v>10.1</v>
      </c>
      <c r="BK31" s="137">
        <v>0</v>
      </c>
      <c r="BL31" s="137">
        <v>0</v>
      </c>
      <c r="BM31" s="137">
        <v>0</v>
      </c>
      <c r="BN31" s="137">
        <v>0</v>
      </c>
      <c r="BO31" s="137">
        <v>0</v>
      </c>
      <c r="BP31" s="137">
        <v>0</v>
      </c>
    </row>
    <row r="32" spans="1:68" ht="12.75">
      <c r="A32" s="126">
        <v>30</v>
      </c>
      <c r="B32" s="137" t="s">
        <v>99</v>
      </c>
      <c r="D32" s="138">
        <v>98.5</v>
      </c>
      <c r="E32" s="133">
        <v>0</v>
      </c>
      <c r="F32" s="119">
        <v>0</v>
      </c>
      <c r="G32" s="133">
        <v>0</v>
      </c>
      <c r="H32" s="134">
        <v>0</v>
      </c>
      <c r="I32" s="134">
        <v>0</v>
      </c>
      <c r="J32" s="139">
        <v>0</v>
      </c>
      <c r="K32" s="133">
        <f t="shared" si="0"/>
        <v>0</v>
      </c>
      <c r="L32" s="133">
        <f t="shared" si="1"/>
        <v>0</v>
      </c>
      <c r="M32" s="133">
        <v>0</v>
      </c>
      <c r="N32" s="119">
        <v>0</v>
      </c>
      <c r="O32" s="133">
        <v>0</v>
      </c>
      <c r="P32" s="138">
        <v>0</v>
      </c>
      <c r="Q32" s="133">
        <v>0</v>
      </c>
      <c r="R32" s="138">
        <v>0</v>
      </c>
      <c r="S32" s="138">
        <v>0</v>
      </c>
      <c r="T32" s="141">
        <v>0</v>
      </c>
      <c r="U32" s="133">
        <v>0</v>
      </c>
      <c r="V32" s="133">
        <v>0</v>
      </c>
      <c r="W32" s="120">
        <v>0</v>
      </c>
      <c r="X32" s="134">
        <v>13.2</v>
      </c>
      <c r="Y32" s="134">
        <v>13.2</v>
      </c>
      <c r="Z32" s="129">
        <v>1</v>
      </c>
      <c r="AA32" s="130">
        <v>14.21</v>
      </c>
      <c r="AB32" s="130">
        <v>1.52</v>
      </c>
      <c r="AC32" s="130">
        <v>0</v>
      </c>
      <c r="AD32" s="130">
        <v>20.17</v>
      </c>
      <c r="AE32" s="130">
        <v>0</v>
      </c>
      <c r="AF32" s="144">
        <v>100</v>
      </c>
      <c r="AG32" s="131">
        <v>0</v>
      </c>
      <c r="AH32" s="131">
        <v>100</v>
      </c>
      <c r="AI32" s="137">
        <v>0</v>
      </c>
      <c r="AJ32" s="137">
        <v>0</v>
      </c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  <c r="AQ32" s="137">
        <v>0</v>
      </c>
      <c r="AR32" s="137">
        <v>0</v>
      </c>
      <c r="AS32" s="137">
        <v>0</v>
      </c>
      <c r="AT32" s="137">
        <v>0</v>
      </c>
      <c r="AU32" s="137">
        <v>0</v>
      </c>
      <c r="AV32" s="137">
        <v>0</v>
      </c>
      <c r="AW32" s="137">
        <v>0</v>
      </c>
      <c r="AX32" s="137">
        <v>0</v>
      </c>
      <c r="AY32" s="137">
        <v>0</v>
      </c>
      <c r="AZ32" s="137">
        <v>0</v>
      </c>
      <c r="BA32" s="137">
        <v>0</v>
      </c>
      <c r="BB32" s="137">
        <v>0</v>
      </c>
      <c r="BC32" s="137">
        <v>0</v>
      </c>
      <c r="BD32" s="137">
        <v>0</v>
      </c>
      <c r="BE32" s="137">
        <v>0</v>
      </c>
      <c r="BF32" s="137">
        <v>2.54</v>
      </c>
      <c r="BG32" s="137">
        <v>4060.91</v>
      </c>
      <c r="BH32" s="137">
        <v>18.27</v>
      </c>
      <c r="BI32" s="137">
        <v>81.22</v>
      </c>
      <c r="BJ32" s="137">
        <v>10.15</v>
      </c>
      <c r="BK32" s="137">
        <v>617.83</v>
      </c>
      <c r="BL32" s="137">
        <v>0</v>
      </c>
      <c r="BM32" s="137">
        <v>0</v>
      </c>
      <c r="BN32" s="137">
        <v>0</v>
      </c>
      <c r="BO32" s="137">
        <v>0</v>
      </c>
      <c r="BP32" s="137">
        <v>0</v>
      </c>
    </row>
    <row r="33" spans="1:68" ht="12.75">
      <c r="A33" s="126">
        <v>31</v>
      </c>
      <c r="B33" s="137" t="s">
        <v>100</v>
      </c>
      <c r="D33" s="138">
        <v>100</v>
      </c>
      <c r="E33" s="133">
        <v>280</v>
      </c>
      <c r="F33" s="119">
        <v>280</v>
      </c>
      <c r="G33" s="133">
        <v>0</v>
      </c>
      <c r="H33" s="134">
        <v>0</v>
      </c>
      <c r="I33" s="134">
        <v>0</v>
      </c>
      <c r="J33" s="139">
        <v>0</v>
      </c>
      <c r="K33" s="133">
        <f t="shared" si="0"/>
        <v>0</v>
      </c>
      <c r="L33" s="133">
        <f t="shared" si="1"/>
        <v>0</v>
      </c>
      <c r="M33" s="133">
        <v>0</v>
      </c>
      <c r="N33" s="119">
        <v>0</v>
      </c>
      <c r="O33" s="133">
        <v>0</v>
      </c>
      <c r="P33" s="138">
        <v>0</v>
      </c>
      <c r="Q33" s="133">
        <v>0</v>
      </c>
      <c r="R33" s="138">
        <v>0</v>
      </c>
      <c r="S33" s="138">
        <v>0</v>
      </c>
      <c r="T33" s="141">
        <v>0</v>
      </c>
      <c r="U33" s="133">
        <v>0</v>
      </c>
      <c r="V33" s="133">
        <v>100</v>
      </c>
      <c r="W33" s="120">
        <v>0</v>
      </c>
      <c r="X33" s="134">
        <v>0</v>
      </c>
      <c r="Y33" s="134">
        <v>0</v>
      </c>
      <c r="Z33" s="129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44">
        <v>0</v>
      </c>
      <c r="AG33" s="131">
        <v>0</v>
      </c>
      <c r="AH33" s="131">
        <v>100</v>
      </c>
      <c r="AI33" s="137">
        <v>0</v>
      </c>
      <c r="AJ33" s="137">
        <v>0</v>
      </c>
      <c r="AK33" s="137">
        <v>0</v>
      </c>
      <c r="AL33" s="137">
        <v>0</v>
      </c>
      <c r="AM33" s="137">
        <v>0</v>
      </c>
      <c r="AN33" s="137">
        <v>0</v>
      </c>
      <c r="AO33" s="137">
        <v>0</v>
      </c>
      <c r="AP33" s="137">
        <v>0</v>
      </c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>
        <v>0</v>
      </c>
      <c r="AX33" s="137">
        <v>0</v>
      </c>
      <c r="AY33" s="137">
        <v>0</v>
      </c>
      <c r="AZ33" s="137">
        <v>0</v>
      </c>
      <c r="BA33" s="137">
        <v>0</v>
      </c>
      <c r="BB33" s="137">
        <v>0</v>
      </c>
      <c r="BC33" s="137">
        <v>0</v>
      </c>
      <c r="BD33" s="137">
        <v>0</v>
      </c>
      <c r="BE33" s="137">
        <v>0</v>
      </c>
      <c r="BF33" s="137">
        <v>0</v>
      </c>
      <c r="BG33" s="137">
        <v>0</v>
      </c>
      <c r="BH33" s="137">
        <v>0</v>
      </c>
      <c r="BI33" s="137">
        <v>0</v>
      </c>
      <c r="BJ33" s="137">
        <v>0</v>
      </c>
      <c r="BK33" s="137">
        <v>0</v>
      </c>
      <c r="BL33" s="137">
        <v>0</v>
      </c>
      <c r="BM33" s="137">
        <v>0</v>
      </c>
      <c r="BN33" s="137">
        <v>0</v>
      </c>
      <c r="BO33" s="137">
        <v>0</v>
      </c>
      <c r="BP33" s="137">
        <v>0</v>
      </c>
    </row>
    <row r="34" spans="1:68" ht="12.75">
      <c r="A34" s="126">
        <v>32</v>
      </c>
      <c r="B34" s="137" t="s">
        <v>101</v>
      </c>
      <c r="D34" s="138">
        <v>90.5</v>
      </c>
      <c r="E34" s="133">
        <v>0</v>
      </c>
      <c r="F34" s="119">
        <v>0</v>
      </c>
      <c r="G34" s="133">
        <v>42.54</v>
      </c>
      <c r="H34" s="134"/>
      <c r="I34" s="134"/>
      <c r="K34" s="133">
        <f t="shared" si="0"/>
        <v>0</v>
      </c>
      <c r="L34" s="133">
        <f t="shared" si="1"/>
        <v>0</v>
      </c>
      <c r="M34" s="133">
        <v>20</v>
      </c>
      <c r="N34" s="119">
        <v>80</v>
      </c>
      <c r="O34" s="133">
        <v>4.42</v>
      </c>
      <c r="P34" s="138">
        <v>0</v>
      </c>
      <c r="Q34" s="133">
        <v>0</v>
      </c>
      <c r="R34" s="138">
        <v>0</v>
      </c>
      <c r="S34" s="138">
        <v>0</v>
      </c>
      <c r="T34" s="141">
        <v>0</v>
      </c>
      <c r="U34" s="133">
        <v>0</v>
      </c>
      <c r="V34" s="133">
        <v>0</v>
      </c>
      <c r="W34" s="120">
        <v>3.09</v>
      </c>
      <c r="X34" s="134">
        <v>0</v>
      </c>
      <c r="Y34" s="134">
        <v>0</v>
      </c>
      <c r="Z34" s="129">
        <v>0</v>
      </c>
      <c r="AA34" s="130">
        <v>0</v>
      </c>
      <c r="AB34" s="130">
        <v>0</v>
      </c>
      <c r="AC34" s="130">
        <v>0</v>
      </c>
      <c r="AD34" s="130">
        <v>0.06</v>
      </c>
      <c r="AE34" s="130">
        <v>0</v>
      </c>
      <c r="AF34" s="144">
        <v>54.37</v>
      </c>
      <c r="AG34" s="131">
        <v>0</v>
      </c>
      <c r="AH34" s="131">
        <v>100</v>
      </c>
      <c r="AI34" s="137">
        <v>0</v>
      </c>
      <c r="AJ34" s="137">
        <v>0</v>
      </c>
      <c r="AK34" s="137">
        <v>0</v>
      </c>
      <c r="AL34" s="137">
        <v>0</v>
      </c>
      <c r="AM34" s="137">
        <v>0</v>
      </c>
      <c r="AN34" s="137">
        <v>42.54</v>
      </c>
      <c r="AO34" s="137">
        <v>0</v>
      </c>
      <c r="AP34" s="137">
        <v>0</v>
      </c>
      <c r="AQ34" s="137">
        <v>0</v>
      </c>
      <c r="AR34" s="137">
        <v>0</v>
      </c>
      <c r="AS34" s="137">
        <v>0</v>
      </c>
      <c r="AT34" s="137">
        <v>0</v>
      </c>
      <c r="AU34" s="137">
        <v>0</v>
      </c>
      <c r="AV34" s="137">
        <v>0</v>
      </c>
      <c r="AW34" s="137">
        <v>0</v>
      </c>
      <c r="AX34" s="137">
        <v>0</v>
      </c>
      <c r="AY34" s="137">
        <v>0</v>
      </c>
      <c r="AZ34" s="137">
        <v>0</v>
      </c>
      <c r="BA34" s="137">
        <v>0</v>
      </c>
      <c r="BB34" s="137">
        <v>0</v>
      </c>
      <c r="BC34" s="137">
        <v>0</v>
      </c>
      <c r="BD34" s="137">
        <v>0</v>
      </c>
      <c r="BE34" s="137">
        <v>0</v>
      </c>
      <c r="BF34" s="137">
        <v>0</v>
      </c>
      <c r="BG34" s="137">
        <v>0</v>
      </c>
      <c r="BH34" s="137">
        <v>0</v>
      </c>
      <c r="BI34" s="137">
        <v>0</v>
      </c>
      <c r="BJ34" s="137">
        <v>0</v>
      </c>
      <c r="BK34" s="137">
        <v>0</v>
      </c>
      <c r="BL34" s="137">
        <v>0</v>
      </c>
      <c r="BM34" s="137">
        <v>0</v>
      </c>
      <c r="BN34" s="137">
        <v>28.3</v>
      </c>
      <c r="BO34" s="137">
        <v>64.6</v>
      </c>
      <c r="BP34" s="137">
        <v>7.1</v>
      </c>
    </row>
    <row r="35" spans="1:68" ht="12.75">
      <c r="A35" s="126">
        <v>33</v>
      </c>
      <c r="B35" s="137" t="s">
        <v>102</v>
      </c>
      <c r="D35" s="138">
        <v>93.3</v>
      </c>
      <c r="E35" s="133">
        <v>0</v>
      </c>
      <c r="F35" s="119">
        <v>0</v>
      </c>
      <c r="G35" s="133">
        <v>13.93</v>
      </c>
      <c r="H35" s="134"/>
      <c r="I35" s="134"/>
      <c r="K35" s="133">
        <f aca="true" t="shared" si="2" ref="K35:K66">$G35*BQ35/100</f>
        <v>0</v>
      </c>
      <c r="L35" s="133">
        <f aca="true" t="shared" si="3" ref="L35:L66">$G35*BR35/100</f>
        <v>0</v>
      </c>
      <c r="M35" s="133"/>
      <c r="N35" s="119">
        <v>0</v>
      </c>
      <c r="O35" s="133">
        <v>12.11</v>
      </c>
      <c r="P35" s="138">
        <v>0</v>
      </c>
      <c r="Q35" s="133">
        <v>0</v>
      </c>
      <c r="R35" s="138">
        <v>0</v>
      </c>
      <c r="S35" s="138">
        <v>0</v>
      </c>
      <c r="T35" s="141">
        <v>0</v>
      </c>
      <c r="U35" s="133">
        <v>0</v>
      </c>
      <c r="V35" s="133">
        <v>44.48</v>
      </c>
      <c r="W35" s="120">
        <v>0.86</v>
      </c>
      <c r="X35" s="134">
        <v>6.43</v>
      </c>
      <c r="Y35" s="134">
        <v>5.36</v>
      </c>
      <c r="Z35" s="129">
        <v>1.2</v>
      </c>
      <c r="AA35" s="130">
        <v>5.36</v>
      </c>
      <c r="AB35" s="130">
        <v>0.75</v>
      </c>
      <c r="AC35" s="130">
        <v>0</v>
      </c>
      <c r="AD35" s="130">
        <v>0</v>
      </c>
      <c r="AE35" s="130">
        <v>0</v>
      </c>
      <c r="AF35" s="144">
        <v>43</v>
      </c>
      <c r="AG35" s="131">
        <v>0</v>
      </c>
      <c r="AH35" s="131">
        <v>100</v>
      </c>
      <c r="AI35" s="137">
        <v>0</v>
      </c>
      <c r="AJ35" s="137">
        <v>0</v>
      </c>
      <c r="AK35" s="137">
        <v>0</v>
      </c>
      <c r="AL35" s="137">
        <v>0</v>
      </c>
      <c r="AM35" s="137">
        <v>0</v>
      </c>
      <c r="AN35" s="137">
        <v>13.93</v>
      </c>
      <c r="AO35" s="137">
        <v>0</v>
      </c>
      <c r="AP35" s="137">
        <v>0</v>
      </c>
      <c r="AQ35" s="137">
        <v>0</v>
      </c>
      <c r="AR35" s="137">
        <v>0</v>
      </c>
      <c r="AS35" s="137">
        <v>0</v>
      </c>
      <c r="AT35" s="137">
        <v>0</v>
      </c>
      <c r="AU35" s="137">
        <v>0</v>
      </c>
      <c r="AV35" s="137">
        <v>0</v>
      </c>
      <c r="AW35" s="137">
        <v>0</v>
      </c>
      <c r="AX35" s="137">
        <v>0</v>
      </c>
      <c r="AY35" s="137">
        <v>0</v>
      </c>
      <c r="AZ35" s="137">
        <v>0</v>
      </c>
      <c r="BA35" s="137">
        <v>857449.09</v>
      </c>
      <c r="BB35" s="137">
        <v>21436.23</v>
      </c>
      <c r="BC35" s="137">
        <v>428.72</v>
      </c>
      <c r="BD35" s="137">
        <v>857.45</v>
      </c>
      <c r="BE35" s="137">
        <v>1071.81</v>
      </c>
      <c r="BF35" s="137">
        <v>267.95</v>
      </c>
      <c r="BG35" s="137">
        <v>3215.43</v>
      </c>
      <c r="BH35" s="137">
        <v>32.15</v>
      </c>
      <c r="BI35" s="137">
        <v>85.74</v>
      </c>
      <c r="BJ35" s="137">
        <v>16.08</v>
      </c>
      <c r="BK35" s="137">
        <v>233.04</v>
      </c>
      <c r="BL35" s="137">
        <v>0</v>
      </c>
      <c r="BM35" s="137">
        <v>0</v>
      </c>
      <c r="BN35" s="137">
        <v>0</v>
      </c>
      <c r="BO35" s="137">
        <v>0</v>
      </c>
      <c r="BP35" s="137">
        <v>0</v>
      </c>
    </row>
    <row r="36" spans="1:70" ht="12.75">
      <c r="A36" s="126">
        <v>34</v>
      </c>
      <c r="B36" s="137" t="s">
        <v>103</v>
      </c>
      <c r="D36" s="138">
        <v>88</v>
      </c>
      <c r="E36" s="133">
        <v>112.95</v>
      </c>
      <c r="F36" s="119">
        <v>111.02</v>
      </c>
      <c r="G36" s="133">
        <v>28.07</v>
      </c>
      <c r="H36" s="134">
        <v>9.7</v>
      </c>
      <c r="I36" s="134">
        <v>16.9</v>
      </c>
      <c r="J36" s="139">
        <v>2.5</v>
      </c>
      <c r="K36" s="133">
        <f t="shared" si="2"/>
        <v>5.614</v>
      </c>
      <c r="L36" s="133">
        <f t="shared" si="3"/>
        <v>6.736800000000001</v>
      </c>
      <c r="M36" s="133">
        <v>9</v>
      </c>
      <c r="N36" s="119">
        <v>0</v>
      </c>
      <c r="O36" s="133">
        <v>4.89</v>
      </c>
      <c r="P36" s="138">
        <v>9.89</v>
      </c>
      <c r="Q36" s="133">
        <v>5.34</v>
      </c>
      <c r="R36" s="138">
        <v>1.02</v>
      </c>
      <c r="S36" s="138">
        <v>0</v>
      </c>
      <c r="T36" s="141">
        <v>0</v>
      </c>
      <c r="U36" s="133">
        <v>42</v>
      </c>
      <c r="V36" s="133">
        <v>56</v>
      </c>
      <c r="W36" s="120">
        <v>1.93</v>
      </c>
      <c r="X36" s="134">
        <v>0.11</v>
      </c>
      <c r="Y36" s="134">
        <v>0.45</v>
      </c>
      <c r="Z36" s="129">
        <v>0</v>
      </c>
      <c r="AA36" s="130">
        <v>0.01</v>
      </c>
      <c r="AB36" s="130">
        <v>0.15</v>
      </c>
      <c r="AC36" s="130">
        <v>1.14</v>
      </c>
      <c r="AD36" s="130">
        <v>0.03</v>
      </c>
      <c r="AE36" s="130">
        <v>0.28</v>
      </c>
      <c r="AF36" s="144">
        <v>3.6</v>
      </c>
      <c r="AG36" s="131">
        <v>0</v>
      </c>
      <c r="AH36" s="131">
        <v>100</v>
      </c>
      <c r="AI36" s="137">
        <v>0</v>
      </c>
      <c r="AJ36" s="137">
        <v>0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>
        <v>0</v>
      </c>
      <c r="AX36" s="137">
        <v>0</v>
      </c>
      <c r="AY36" s="137">
        <v>0</v>
      </c>
      <c r="AZ36" s="137">
        <v>0</v>
      </c>
      <c r="BA36" s="137">
        <v>0</v>
      </c>
      <c r="BB36" s="137">
        <v>0</v>
      </c>
      <c r="BC36" s="137">
        <v>0</v>
      </c>
      <c r="BD36" s="137">
        <v>0</v>
      </c>
      <c r="BE36" s="137">
        <v>0</v>
      </c>
      <c r="BF36" s="137">
        <v>0</v>
      </c>
      <c r="BG36" s="137">
        <v>0</v>
      </c>
      <c r="BH36" s="137">
        <v>0</v>
      </c>
      <c r="BI36" s="137">
        <v>0</v>
      </c>
      <c r="BJ36" s="137">
        <v>0</v>
      </c>
      <c r="BK36" s="137">
        <v>0</v>
      </c>
      <c r="BL36" s="137">
        <v>0</v>
      </c>
      <c r="BM36" s="137">
        <v>0</v>
      </c>
      <c r="BN36" s="137">
        <v>0</v>
      </c>
      <c r="BO36" s="137">
        <v>0</v>
      </c>
      <c r="BP36" s="137">
        <v>0</v>
      </c>
      <c r="BQ36" s="137">
        <v>20</v>
      </c>
      <c r="BR36" s="137">
        <v>24</v>
      </c>
    </row>
    <row r="37" spans="1:70" ht="12.75">
      <c r="A37" s="126">
        <v>35</v>
      </c>
      <c r="B37" s="137" t="s">
        <v>104</v>
      </c>
      <c r="D37" s="138">
        <v>93</v>
      </c>
      <c r="E37" s="133">
        <v>100</v>
      </c>
      <c r="F37" s="119">
        <v>100</v>
      </c>
      <c r="G37" s="133">
        <v>52</v>
      </c>
      <c r="H37" s="134">
        <v>15.29</v>
      </c>
      <c r="I37" s="134">
        <v>32.79</v>
      </c>
      <c r="J37" s="139">
        <v>8.83</v>
      </c>
      <c r="K37" s="133">
        <f t="shared" si="2"/>
        <v>10.4</v>
      </c>
      <c r="L37" s="133">
        <f t="shared" si="3"/>
        <v>10.4</v>
      </c>
      <c r="M37" s="133">
        <v>18</v>
      </c>
      <c r="N37" s="119">
        <v>80</v>
      </c>
      <c r="O37" s="133">
        <v>3</v>
      </c>
      <c r="P37" s="138">
        <v>0</v>
      </c>
      <c r="Q37" s="133">
        <v>0</v>
      </c>
      <c r="R37" s="138">
        <v>0</v>
      </c>
      <c r="S37" s="138">
        <v>0</v>
      </c>
      <c r="T37" s="141">
        <v>0</v>
      </c>
      <c r="U37" s="133">
        <v>0</v>
      </c>
      <c r="V37" s="133">
        <v>38.36</v>
      </c>
      <c r="W37" s="120">
        <v>1.9</v>
      </c>
      <c r="X37" s="134">
        <v>0.15</v>
      </c>
      <c r="Y37" s="134">
        <v>1.5</v>
      </c>
      <c r="Z37" s="129">
        <v>0.11</v>
      </c>
      <c r="AA37" s="130">
        <v>0.07</v>
      </c>
      <c r="AB37" s="130">
        <v>0.22</v>
      </c>
      <c r="AC37" s="130">
        <v>1.88</v>
      </c>
      <c r="AD37" s="130">
        <v>0.15</v>
      </c>
      <c r="AE37" s="130">
        <v>0.54</v>
      </c>
      <c r="AF37" s="144">
        <v>7.74</v>
      </c>
      <c r="AG37" s="131">
        <v>0</v>
      </c>
      <c r="AH37" s="131">
        <v>100</v>
      </c>
      <c r="AI37" s="137">
        <v>0</v>
      </c>
      <c r="AJ37" s="137">
        <v>0.4</v>
      </c>
      <c r="AK37" s="137">
        <v>0</v>
      </c>
      <c r="AL37" s="137">
        <v>42.64</v>
      </c>
      <c r="AM37" s="137">
        <v>0</v>
      </c>
      <c r="AN37" s="137">
        <v>9.36</v>
      </c>
      <c r="AO37" s="137">
        <v>0</v>
      </c>
      <c r="AP37" s="137">
        <v>0</v>
      </c>
      <c r="AQ37" s="137">
        <v>0.27</v>
      </c>
      <c r="AR37" s="137">
        <v>1.25</v>
      </c>
      <c r="AS37" s="137">
        <v>0.83</v>
      </c>
      <c r="AT37" s="137">
        <v>1.25</v>
      </c>
      <c r="AU37" s="137">
        <v>0.84</v>
      </c>
      <c r="AV37" s="137">
        <v>0.92</v>
      </c>
      <c r="AW37" s="137">
        <v>0</v>
      </c>
      <c r="AX37" s="137">
        <v>0</v>
      </c>
      <c r="AY37" s="137">
        <v>0</v>
      </c>
      <c r="AZ37" s="137">
        <v>0</v>
      </c>
      <c r="BA37" s="137">
        <v>0</v>
      </c>
      <c r="BB37" s="137">
        <v>0</v>
      </c>
      <c r="BC37" s="137">
        <v>0</v>
      </c>
      <c r="BD37" s="137">
        <v>0</v>
      </c>
      <c r="BE37" s="137">
        <v>0</v>
      </c>
      <c r="BF37" s="137">
        <v>0</v>
      </c>
      <c r="BG37" s="137">
        <v>0</v>
      </c>
      <c r="BH37" s="137">
        <v>0</v>
      </c>
      <c r="BI37" s="137">
        <v>0</v>
      </c>
      <c r="BJ37" s="137">
        <v>0</v>
      </c>
      <c r="BK37" s="137">
        <v>0</v>
      </c>
      <c r="BL37" s="137">
        <v>0</v>
      </c>
      <c r="BM37" s="137">
        <v>139.78</v>
      </c>
      <c r="BN37" s="137">
        <v>28.3</v>
      </c>
      <c r="BO37" s="137">
        <v>64.6</v>
      </c>
      <c r="BP37" s="137">
        <v>7.1</v>
      </c>
      <c r="BQ37" s="137">
        <v>20</v>
      </c>
      <c r="BR37" s="137">
        <v>20</v>
      </c>
    </row>
    <row r="38" spans="1:70" ht="12.75">
      <c r="A38" s="126">
        <v>36</v>
      </c>
      <c r="B38" s="137" t="s">
        <v>105</v>
      </c>
      <c r="C38" s="91">
        <v>0.258</v>
      </c>
      <c r="D38" s="138">
        <v>91</v>
      </c>
      <c r="E38" s="133">
        <v>106</v>
      </c>
      <c r="F38" s="119">
        <v>106</v>
      </c>
      <c r="G38" s="133">
        <v>35.9</v>
      </c>
      <c r="H38" s="134">
        <v>17.9</v>
      </c>
      <c r="I38" s="134">
        <v>24.82</v>
      </c>
      <c r="J38" s="139">
        <v>12.87</v>
      </c>
      <c r="K38" s="133">
        <f t="shared" si="2"/>
        <v>15.437000000000001</v>
      </c>
      <c r="L38" s="133">
        <f t="shared" si="3"/>
        <v>19.026999999999997</v>
      </c>
      <c r="M38" s="133">
        <v>37.99</v>
      </c>
      <c r="N38" s="119">
        <v>62</v>
      </c>
      <c r="O38" s="133">
        <v>10.8</v>
      </c>
      <c r="P38" s="138">
        <v>24.9</v>
      </c>
      <c r="Q38" s="133">
        <v>17.05</v>
      </c>
      <c r="R38" s="138">
        <v>7.05</v>
      </c>
      <c r="S38" s="138">
        <v>0</v>
      </c>
      <c r="T38" s="141">
        <v>0</v>
      </c>
      <c r="U38" s="133">
        <v>1</v>
      </c>
      <c r="V38" s="133">
        <v>22.46</v>
      </c>
      <c r="W38" s="120">
        <v>9.6</v>
      </c>
      <c r="X38" s="134">
        <v>0.38</v>
      </c>
      <c r="Y38" s="134">
        <v>0.95</v>
      </c>
      <c r="Z38" s="129">
        <v>0.44</v>
      </c>
      <c r="AA38" s="130">
        <v>0.09</v>
      </c>
      <c r="AB38" s="130">
        <v>0.51</v>
      </c>
      <c r="AC38" s="130">
        <v>1.21</v>
      </c>
      <c r="AD38" s="130">
        <v>0.05</v>
      </c>
      <c r="AE38" s="130">
        <v>0.43</v>
      </c>
      <c r="AF38" s="144">
        <v>7.14</v>
      </c>
      <c r="AG38" s="131">
        <v>0</v>
      </c>
      <c r="AH38" s="131">
        <v>100</v>
      </c>
      <c r="AI38" s="137">
        <v>6.12</v>
      </c>
      <c r="AJ38" s="137">
        <v>0.4</v>
      </c>
      <c r="AK38" s="137">
        <v>0</v>
      </c>
      <c r="AL38" s="137">
        <v>22.26</v>
      </c>
      <c r="AM38" s="137">
        <v>0</v>
      </c>
      <c r="AN38" s="137">
        <v>13.64</v>
      </c>
      <c r="AO38" s="137">
        <v>0</v>
      </c>
      <c r="AP38" s="137">
        <v>0</v>
      </c>
      <c r="AQ38" s="137">
        <v>0.29</v>
      </c>
      <c r="AR38" s="137">
        <v>1.1</v>
      </c>
      <c r="AS38" s="137">
        <v>0.85</v>
      </c>
      <c r="AT38" s="137">
        <v>1.42</v>
      </c>
      <c r="AU38" s="137">
        <v>0.91</v>
      </c>
      <c r="AV38" s="137">
        <v>1.01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87.91</v>
      </c>
      <c r="BN38" s="137">
        <v>17.6</v>
      </c>
      <c r="BO38" s="137">
        <v>69.9</v>
      </c>
      <c r="BP38" s="137">
        <v>12.5</v>
      </c>
      <c r="BQ38" s="137">
        <v>43</v>
      </c>
      <c r="BR38" s="137">
        <v>53</v>
      </c>
    </row>
    <row r="39" spans="1:70" ht="12.75">
      <c r="A39" s="126">
        <v>37</v>
      </c>
      <c r="B39" s="137" t="s">
        <v>106</v>
      </c>
      <c r="C39" s="91">
        <v>0.491</v>
      </c>
      <c r="D39" s="138">
        <v>88</v>
      </c>
      <c r="E39" s="133">
        <v>150</v>
      </c>
      <c r="F39" s="119">
        <v>142.05</v>
      </c>
      <c r="G39" s="133">
        <v>25.1</v>
      </c>
      <c r="H39" s="134">
        <v>7.99</v>
      </c>
      <c r="I39" s="134">
        <v>15.68</v>
      </c>
      <c r="J39" s="139">
        <v>4.11</v>
      </c>
      <c r="K39" s="133">
        <f t="shared" si="2"/>
        <v>10.793</v>
      </c>
      <c r="L39" s="133">
        <f t="shared" si="3"/>
        <v>13.303000000000003</v>
      </c>
      <c r="M39" s="133">
        <v>18.01</v>
      </c>
      <c r="N39" s="119">
        <v>80</v>
      </c>
      <c r="O39" s="133">
        <v>7.7</v>
      </c>
      <c r="P39" s="138">
        <v>14.2</v>
      </c>
      <c r="Q39" s="133">
        <v>8.4</v>
      </c>
      <c r="R39" s="138">
        <v>3.6</v>
      </c>
      <c r="S39" s="138">
        <v>0</v>
      </c>
      <c r="T39" s="141">
        <v>0</v>
      </c>
      <c r="U39" s="133">
        <v>5</v>
      </c>
      <c r="V39" s="133">
        <v>17.12</v>
      </c>
      <c r="W39" s="120">
        <v>37.9</v>
      </c>
      <c r="X39" s="134">
        <v>0.24</v>
      </c>
      <c r="Y39" s="134">
        <v>0.69</v>
      </c>
      <c r="Z39" s="129">
        <v>0.35</v>
      </c>
      <c r="AA39" s="130">
        <v>0.09</v>
      </c>
      <c r="AB39" s="130">
        <v>0.41</v>
      </c>
      <c r="AC39" s="130">
        <v>0.91</v>
      </c>
      <c r="AD39" s="130">
        <v>0.06</v>
      </c>
      <c r="AE39" s="130">
        <v>0.28</v>
      </c>
      <c r="AF39" s="144">
        <v>5.68</v>
      </c>
      <c r="AG39" s="131">
        <v>0</v>
      </c>
      <c r="AH39" s="131">
        <v>100</v>
      </c>
      <c r="AI39" s="137">
        <v>5.45</v>
      </c>
      <c r="AJ39" s="137">
        <v>1</v>
      </c>
      <c r="AK39" s="137">
        <v>0.5</v>
      </c>
      <c r="AL39" s="137">
        <v>20.58</v>
      </c>
      <c r="AM39" s="137">
        <v>11.05</v>
      </c>
      <c r="AN39" s="137">
        <v>4.52</v>
      </c>
      <c r="AO39" s="137">
        <v>2.51</v>
      </c>
      <c r="AP39" s="137">
        <v>0</v>
      </c>
      <c r="AQ39" s="137">
        <v>0.13</v>
      </c>
      <c r="AR39" s="137">
        <v>0.49</v>
      </c>
      <c r="AS39" s="137">
        <v>0.38</v>
      </c>
      <c r="AT39" s="137">
        <v>0.63</v>
      </c>
      <c r="AU39" s="137">
        <v>0.41</v>
      </c>
      <c r="AV39" s="137">
        <v>0.45</v>
      </c>
      <c r="AW39" s="137">
        <v>0</v>
      </c>
      <c r="AX39" s="137">
        <v>37.9</v>
      </c>
      <c r="AY39" s="137">
        <v>100</v>
      </c>
      <c r="AZ39" s="137">
        <v>0</v>
      </c>
      <c r="BA39" s="137">
        <v>0</v>
      </c>
      <c r="BB39" s="137">
        <v>0</v>
      </c>
      <c r="BC39" s="137">
        <v>0</v>
      </c>
      <c r="BD39" s="137">
        <v>0</v>
      </c>
      <c r="BE39" s="137">
        <v>103.41</v>
      </c>
      <c r="BF39" s="137">
        <v>0</v>
      </c>
      <c r="BG39" s="137">
        <v>0</v>
      </c>
      <c r="BH39" s="137">
        <v>0</v>
      </c>
      <c r="BI39" s="137">
        <v>0</v>
      </c>
      <c r="BJ39" s="137">
        <v>0</v>
      </c>
      <c r="BK39" s="137">
        <v>4.56</v>
      </c>
      <c r="BL39" s="137">
        <v>0</v>
      </c>
      <c r="BM39" s="137">
        <v>56.82</v>
      </c>
      <c r="BN39" s="137">
        <v>54</v>
      </c>
      <c r="BO39" s="137">
        <v>38</v>
      </c>
      <c r="BP39" s="137">
        <v>18</v>
      </c>
      <c r="BQ39" s="137">
        <v>43</v>
      </c>
      <c r="BR39" s="137">
        <v>53</v>
      </c>
    </row>
    <row r="40" spans="1:70" ht="12.75">
      <c r="A40" s="126">
        <v>38</v>
      </c>
      <c r="B40" s="137" t="s">
        <v>107</v>
      </c>
      <c r="C40" s="91">
        <v>0.155</v>
      </c>
      <c r="D40" s="138">
        <v>88.5</v>
      </c>
      <c r="E40" s="133">
        <v>65.5</v>
      </c>
      <c r="F40" s="119">
        <v>61</v>
      </c>
      <c r="G40" s="133">
        <v>10.06</v>
      </c>
      <c r="H40" s="134">
        <v>7.59</v>
      </c>
      <c r="I40" s="134">
        <v>6.26</v>
      </c>
      <c r="J40" s="139">
        <v>2.66</v>
      </c>
      <c r="K40" s="133">
        <f t="shared" si="2"/>
        <v>2.8168</v>
      </c>
      <c r="L40" s="133">
        <f t="shared" si="3"/>
        <v>3.0180000000000002</v>
      </c>
      <c r="M40" s="133">
        <v>34</v>
      </c>
      <c r="N40" s="218">
        <v>65</v>
      </c>
      <c r="O40" s="133">
        <v>30.5</v>
      </c>
      <c r="P40" s="138">
        <v>59.55</v>
      </c>
      <c r="Q40" s="133">
        <v>36.5</v>
      </c>
      <c r="R40" s="138">
        <v>5.76</v>
      </c>
      <c r="S40" s="138">
        <v>59.55</v>
      </c>
      <c r="T40" s="141">
        <v>100</v>
      </c>
      <c r="U40" s="133">
        <v>0</v>
      </c>
      <c r="V40" s="133">
        <v>18.66</v>
      </c>
      <c r="W40" s="120">
        <v>1.73</v>
      </c>
      <c r="X40" s="134">
        <v>0.53</v>
      </c>
      <c r="Y40" s="134">
        <v>0.29</v>
      </c>
      <c r="Z40" s="129">
        <v>1.83</v>
      </c>
      <c r="AA40" s="130">
        <v>0.06</v>
      </c>
      <c r="AB40" s="130">
        <v>0</v>
      </c>
      <c r="AC40" s="130">
        <v>3.25</v>
      </c>
      <c r="AD40" s="130">
        <v>0.95</v>
      </c>
      <c r="AE40" s="130">
        <v>1.6</v>
      </c>
      <c r="AF40" s="144">
        <v>10</v>
      </c>
      <c r="AG40" s="131">
        <v>100</v>
      </c>
      <c r="AH40" s="131">
        <v>0</v>
      </c>
      <c r="AI40" s="137">
        <v>0</v>
      </c>
      <c r="AJ40" s="137">
        <v>9.15</v>
      </c>
      <c r="AK40" s="137">
        <v>0</v>
      </c>
      <c r="AL40" s="137">
        <v>6.64</v>
      </c>
      <c r="AM40" s="137">
        <v>2.52</v>
      </c>
      <c r="AN40" s="137">
        <v>3.42</v>
      </c>
      <c r="AO40" s="137">
        <v>2.41</v>
      </c>
      <c r="AP40" s="137">
        <v>0</v>
      </c>
      <c r="AQ40" s="137">
        <v>0.15</v>
      </c>
      <c r="AR40" s="137">
        <v>0.54</v>
      </c>
      <c r="AS40" s="137">
        <v>0.4</v>
      </c>
      <c r="AT40" s="137">
        <v>0.64</v>
      </c>
      <c r="AU40" s="137">
        <v>0.42</v>
      </c>
      <c r="AV40" s="137">
        <v>0.46</v>
      </c>
      <c r="AW40" s="137">
        <v>0</v>
      </c>
      <c r="AX40" s="137">
        <v>0</v>
      </c>
      <c r="AY40" s="137">
        <v>0</v>
      </c>
      <c r="AZ40" s="137">
        <v>0</v>
      </c>
      <c r="BA40" s="137">
        <v>0</v>
      </c>
      <c r="BB40" s="137">
        <v>0</v>
      </c>
      <c r="BC40" s="137">
        <v>0</v>
      </c>
      <c r="BD40" s="137">
        <v>0</v>
      </c>
      <c r="BE40" s="137">
        <v>0</v>
      </c>
      <c r="BF40" s="137">
        <v>0</v>
      </c>
      <c r="BG40" s="137">
        <v>0</v>
      </c>
      <c r="BH40" s="137">
        <v>0</v>
      </c>
      <c r="BI40" s="137">
        <v>0</v>
      </c>
      <c r="BJ40" s="137">
        <v>0</v>
      </c>
      <c r="BK40" s="137">
        <v>-15.82</v>
      </c>
      <c r="BL40" s="137">
        <v>0</v>
      </c>
      <c r="BM40" s="137">
        <v>129</v>
      </c>
      <c r="BN40" s="137">
        <v>36.7</v>
      </c>
      <c r="BO40" s="137">
        <v>51.7</v>
      </c>
      <c r="BP40" s="137">
        <v>11.6</v>
      </c>
      <c r="BQ40" s="137">
        <v>28</v>
      </c>
      <c r="BR40" s="137">
        <v>30</v>
      </c>
    </row>
    <row r="41" spans="1:70" ht="12.75">
      <c r="A41" s="126">
        <v>39</v>
      </c>
      <c r="B41" s="137" t="s">
        <v>108</v>
      </c>
      <c r="C41" s="91">
        <v>0.026</v>
      </c>
      <c r="D41" s="138">
        <v>18.7</v>
      </c>
      <c r="E41" s="133">
        <v>88</v>
      </c>
      <c r="F41" s="119">
        <v>82</v>
      </c>
      <c r="G41" s="133">
        <v>11.1</v>
      </c>
      <c r="H41" s="134">
        <v>6.03</v>
      </c>
      <c r="I41" s="134">
        <v>6.46</v>
      </c>
      <c r="J41" s="139">
        <v>1.63</v>
      </c>
      <c r="K41" s="133">
        <f t="shared" si="2"/>
        <v>2.109</v>
      </c>
      <c r="L41" s="133">
        <f t="shared" si="3"/>
        <v>2.331</v>
      </c>
      <c r="M41" s="133">
        <v>21.98</v>
      </c>
      <c r="N41" s="119">
        <v>75</v>
      </c>
      <c r="O41" s="133">
        <v>27.2</v>
      </c>
      <c r="P41" s="138">
        <v>54</v>
      </c>
      <c r="Q41" s="133">
        <v>30</v>
      </c>
      <c r="R41" s="138">
        <v>0</v>
      </c>
      <c r="S41" s="138">
        <v>54</v>
      </c>
      <c r="T41" s="141">
        <v>100</v>
      </c>
      <c r="U41" s="133">
        <v>0</v>
      </c>
      <c r="V41" s="133">
        <v>22.6</v>
      </c>
      <c r="W41" s="120">
        <v>2.3</v>
      </c>
      <c r="X41" s="134">
        <v>0.45</v>
      </c>
      <c r="Y41" s="134">
        <v>0.3</v>
      </c>
      <c r="Z41" s="129">
        <v>1.5</v>
      </c>
      <c r="AA41" s="130">
        <v>0.06</v>
      </c>
      <c r="AB41" s="130">
        <v>0</v>
      </c>
      <c r="AC41" s="130">
        <v>3.25</v>
      </c>
      <c r="AD41" s="130">
        <v>0.95</v>
      </c>
      <c r="AE41" s="130">
        <v>1.6</v>
      </c>
      <c r="AF41" s="144">
        <v>10</v>
      </c>
      <c r="AG41" s="131">
        <v>100</v>
      </c>
      <c r="AH41" s="131">
        <v>0</v>
      </c>
      <c r="AI41" s="137">
        <v>0</v>
      </c>
      <c r="AJ41" s="137">
        <v>6.12</v>
      </c>
      <c r="AK41" s="137">
        <v>0</v>
      </c>
      <c r="AL41" s="137">
        <v>8.66</v>
      </c>
      <c r="AM41" s="137">
        <v>5</v>
      </c>
      <c r="AN41" s="137">
        <v>2.44</v>
      </c>
      <c r="AO41" s="137">
        <v>4.9</v>
      </c>
      <c r="AP41" s="137">
        <v>0</v>
      </c>
      <c r="AQ41" s="137">
        <v>0.12</v>
      </c>
      <c r="AR41" s="137">
        <v>0.43</v>
      </c>
      <c r="AS41" s="137">
        <v>0.32</v>
      </c>
      <c r="AT41" s="137">
        <v>0.51</v>
      </c>
      <c r="AU41" s="137">
        <v>0.33</v>
      </c>
      <c r="AV41" s="137">
        <v>0.37</v>
      </c>
      <c r="AW41" s="137">
        <v>0</v>
      </c>
      <c r="AX41" s="137">
        <v>0</v>
      </c>
      <c r="AY41" s="137">
        <v>0</v>
      </c>
      <c r="AZ41" s="137">
        <v>0</v>
      </c>
      <c r="BA41" s="137">
        <v>0</v>
      </c>
      <c r="BB41" s="137">
        <v>0</v>
      </c>
      <c r="BC41" s="137">
        <v>0</v>
      </c>
      <c r="BD41" s="137">
        <v>0</v>
      </c>
      <c r="BE41" s="137">
        <v>0</v>
      </c>
      <c r="BF41" s="137">
        <v>0</v>
      </c>
      <c r="BG41" s="137">
        <v>0</v>
      </c>
      <c r="BH41" s="137">
        <v>0</v>
      </c>
      <c r="BI41" s="137">
        <v>0</v>
      </c>
      <c r="BJ41" s="137">
        <v>0</v>
      </c>
      <c r="BK41" s="137">
        <v>-15.82</v>
      </c>
      <c r="BL41" s="137">
        <v>0</v>
      </c>
      <c r="BM41" s="137">
        <v>130</v>
      </c>
      <c r="BN41" s="137">
        <v>62</v>
      </c>
      <c r="BO41" s="137">
        <v>30</v>
      </c>
      <c r="BP41" s="137">
        <v>8</v>
      </c>
      <c r="BQ41" s="137">
        <v>19</v>
      </c>
      <c r="BR41" s="137">
        <v>21</v>
      </c>
    </row>
    <row r="42" spans="1:70" ht="12.75">
      <c r="A42" s="126">
        <v>40</v>
      </c>
      <c r="B42" s="137" t="s">
        <v>109</v>
      </c>
      <c r="C42" s="91">
        <v>0.036</v>
      </c>
      <c r="D42" s="138">
        <v>33.5</v>
      </c>
      <c r="E42" s="133">
        <v>83</v>
      </c>
      <c r="F42" s="119">
        <v>77</v>
      </c>
      <c r="G42" s="133">
        <v>11.7</v>
      </c>
      <c r="H42" s="134">
        <v>6.87</v>
      </c>
      <c r="I42" s="134">
        <v>6.82</v>
      </c>
      <c r="J42" s="139">
        <v>1.95</v>
      </c>
      <c r="K42" s="133">
        <f t="shared" si="2"/>
        <v>2.8079999999999994</v>
      </c>
      <c r="L42" s="133">
        <f t="shared" si="3"/>
        <v>3.042</v>
      </c>
      <c r="M42" s="133">
        <v>24.96</v>
      </c>
      <c r="N42" s="119">
        <v>75</v>
      </c>
      <c r="O42" s="133">
        <v>25.4</v>
      </c>
      <c r="P42" s="138">
        <v>50</v>
      </c>
      <c r="Q42" s="133">
        <v>28.2</v>
      </c>
      <c r="R42" s="138">
        <v>0</v>
      </c>
      <c r="S42" s="138">
        <v>50</v>
      </c>
      <c r="T42" s="141">
        <v>100</v>
      </c>
      <c r="U42" s="133">
        <v>0</v>
      </c>
      <c r="V42" s="133">
        <v>26</v>
      </c>
      <c r="W42" s="120">
        <v>2.3</v>
      </c>
      <c r="X42" s="134">
        <v>0.5</v>
      </c>
      <c r="Y42" s="134">
        <v>0.35</v>
      </c>
      <c r="Z42" s="129">
        <v>1.43</v>
      </c>
      <c r="AA42" s="130">
        <v>0.06</v>
      </c>
      <c r="AB42" s="130">
        <v>0</v>
      </c>
      <c r="AC42" s="130">
        <v>3.25</v>
      </c>
      <c r="AD42" s="130">
        <v>0.95</v>
      </c>
      <c r="AE42" s="130">
        <v>1.6</v>
      </c>
      <c r="AF42" s="144">
        <v>10</v>
      </c>
      <c r="AG42" s="131">
        <v>100</v>
      </c>
      <c r="AH42" s="131">
        <v>0</v>
      </c>
      <c r="AI42" s="137">
        <v>0</v>
      </c>
      <c r="AJ42" s="137">
        <v>5.72</v>
      </c>
      <c r="AK42" s="137">
        <v>0</v>
      </c>
      <c r="AL42" s="137">
        <v>8.78</v>
      </c>
      <c r="AM42" s="137">
        <v>5.27</v>
      </c>
      <c r="AN42" s="137">
        <v>2.92</v>
      </c>
      <c r="AO42" s="137">
        <v>5.16</v>
      </c>
      <c r="AP42" s="137">
        <v>0</v>
      </c>
      <c r="AQ42" s="137">
        <v>0.13</v>
      </c>
      <c r="AR42" s="137">
        <v>0.49</v>
      </c>
      <c r="AS42" s="137">
        <v>0.37</v>
      </c>
      <c r="AT42" s="137">
        <v>0.59</v>
      </c>
      <c r="AU42" s="137">
        <v>0.38</v>
      </c>
      <c r="AV42" s="137">
        <v>0.42</v>
      </c>
      <c r="AW42" s="137">
        <v>0</v>
      </c>
      <c r="AX42" s="137">
        <v>0</v>
      </c>
      <c r="AY42" s="137">
        <v>0</v>
      </c>
      <c r="AZ42" s="137">
        <v>0</v>
      </c>
      <c r="BA42" s="137">
        <v>0</v>
      </c>
      <c r="BB42" s="137">
        <v>0</v>
      </c>
      <c r="BC42" s="137">
        <v>0</v>
      </c>
      <c r="BD42" s="137">
        <v>0</v>
      </c>
      <c r="BE42" s="137">
        <v>0</v>
      </c>
      <c r="BF42" s="137">
        <v>0</v>
      </c>
      <c r="BG42" s="137">
        <v>0</v>
      </c>
      <c r="BH42" s="137">
        <v>0</v>
      </c>
      <c r="BI42" s="137">
        <v>0</v>
      </c>
      <c r="BJ42" s="137">
        <v>0</v>
      </c>
      <c r="BK42" s="137">
        <v>-15.82</v>
      </c>
      <c r="BL42" s="137">
        <v>0</v>
      </c>
      <c r="BM42" s="137">
        <v>130</v>
      </c>
      <c r="BN42" s="137">
        <v>56.1</v>
      </c>
      <c r="BO42" s="137">
        <v>33.2</v>
      </c>
      <c r="BP42" s="137">
        <v>10.7</v>
      </c>
      <c r="BQ42" s="137">
        <v>24</v>
      </c>
      <c r="BR42" s="137">
        <v>26</v>
      </c>
    </row>
    <row r="43" spans="1:68" ht="12.75">
      <c r="A43" s="126">
        <v>41</v>
      </c>
      <c r="B43" s="137" t="s">
        <v>110</v>
      </c>
      <c r="C43" s="91">
        <v>0.1693</v>
      </c>
      <c r="D43" s="138">
        <v>88.7738</v>
      </c>
      <c r="E43" s="133">
        <v>95.4218</v>
      </c>
      <c r="F43" s="119">
        <v>94.3141</v>
      </c>
      <c r="G43" s="133">
        <v>25.1128</v>
      </c>
      <c r="H43" s="134">
        <v>13.9805</v>
      </c>
      <c r="I43" s="134">
        <v>17.7127</v>
      </c>
      <c r="J43" s="139">
        <v>9.0139</v>
      </c>
      <c r="K43" s="133">
        <f t="shared" si="2"/>
        <v>0</v>
      </c>
      <c r="L43" s="133">
        <f t="shared" si="3"/>
        <v>0</v>
      </c>
      <c r="M43" s="133">
        <v>35.8631</v>
      </c>
      <c r="N43" s="119">
        <v>0.13</v>
      </c>
      <c r="O43" s="133">
        <v>10.9319</v>
      </c>
      <c r="P43" s="138">
        <v>21.119</v>
      </c>
      <c r="Q43" s="133">
        <v>13.5476</v>
      </c>
      <c r="R43" s="138">
        <v>3.0255</v>
      </c>
      <c r="S43" s="138">
        <v>0</v>
      </c>
      <c r="T43" s="141">
        <v>0</v>
      </c>
      <c r="U43" s="133">
        <v>30.3131</v>
      </c>
      <c r="V43" s="133">
        <v>36.1559</v>
      </c>
      <c r="W43" s="120">
        <v>2.869</v>
      </c>
      <c r="X43" s="134">
        <v>2.2711</v>
      </c>
      <c r="Y43" s="134">
        <v>1.6048</v>
      </c>
      <c r="Z43" s="129">
        <v>1.4151</v>
      </c>
      <c r="AA43" s="130">
        <v>1.1504</v>
      </c>
      <c r="AB43" s="130">
        <v>0.3898</v>
      </c>
      <c r="AC43" s="130">
        <v>1.0223</v>
      </c>
      <c r="AD43" s="130">
        <v>1.6655</v>
      </c>
      <c r="AE43" s="130">
        <v>0.3317</v>
      </c>
      <c r="AF43" s="144">
        <v>14.7433</v>
      </c>
      <c r="AG43" s="131">
        <v>0</v>
      </c>
      <c r="AH43" s="131">
        <v>100</v>
      </c>
      <c r="AI43" s="137">
        <v>5.8606</v>
      </c>
      <c r="AJ43" s="137">
        <v>0.517</v>
      </c>
      <c r="AK43" s="137">
        <v>8.1523</v>
      </c>
      <c r="AL43" s="137">
        <v>16.1066</v>
      </c>
      <c r="AM43" s="137">
        <v>5.5451</v>
      </c>
      <c r="AN43" s="137">
        <v>9.0062</v>
      </c>
      <c r="AO43" s="137">
        <v>2.6551</v>
      </c>
      <c r="AP43" s="137">
        <v>0</v>
      </c>
      <c r="AQ43" s="137">
        <v>0.2546</v>
      </c>
      <c r="AR43" s="137">
        <v>0.8913</v>
      </c>
      <c r="AS43" s="137">
        <v>0.6672</v>
      </c>
      <c r="AT43" s="137">
        <v>1.2143</v>
      </c>
      <c r="AU43" s="137">
        <v>0.7256</v>
      </c>
      <c r="AV43" s="137">
        <v>0.7726</v>
      </c>
      <c r="AW43" s="137">
        <v>0</v>
      </c>
      <c r="AX43" s="137">
        <v>0</v>
      </c>
      <c r="AY43" s="137">
        <v>0</v>
      </c>
      <c r="AZ43" s="137">
        <v>0</v>
      </c>
      <c r="BA43" s="137">
        <v>0</v>
      </c>
      <c r="BB43" s="137">
        <v>0</v>
      </c>
      <c r="BC43" s="137">
        <v>0</v>
      </c>
      <c r="BD43" s="137">
        <v>0</v>
      </c>
      <c r="BE43" s="137">
        <v>0</v>
      </c>
      <c r="BF43" s="137">
        <v>0.2013</v>
      </c>
      <c r="BG43" s="137">
        <v>321.845</v>
      </c>
      <c r="BH43" s="137">
        <v>1.448</v>
      </c>
      <c r="BI43" s="137">
        <v>6.437</v>
      </c>
      <c r="BJ43" s="137">
        <v>0.8044</v>
      </c>
      <c r="BK43" s="137">
        <v>0.5723</v>
      </c>
      <c r="BL43" s="137">
        <v>-0.0001</v>
      </c>
      <c r="BM43" s="137">
        <v>141.1288</v>
      </c>
      <c r="BN43" s="137">
        <v>25.8137</v>
      </c>
      <c r="BO43" s="137">
        <v>60.7146</v>
      </c>
      <c r="BP43" s="137">
        <v>2.891</v>
      </c>
    </row>
    <row r="44" spans="1:70" ht="12.75">
      <c r="A44" s="126">
        <v>42</v>
      </c>
      <c r="B44" s="137" t="s">
        <v>111</v>
      </c>
      <c r="C44" s="91">
        <v>0</v>
      </c>
      <c r="D44" s="138">
        <v>99</v>
      </c>
      <c r="E44" s="133">
        <v>0</v>
      </c>
      <c r="F44" s="119">
        <v>0</v>
      </c>
      <c r="G44" s="133">
        <v>0</v>
      </c>
      <c r="H44" s="134">
        <v>0</v>
      </c>
      <c r="I44" s="134">
        <v>0</v>
      </c>
      <c r="J44" s="139">
        <v>0</v>
      </c>
      <c r="K44" s="133">
        <f t="shared" si="2"/>
        <v>0</v>
      </c>
      <c r="L44" s="133">
        <f t="shared" si="3"/>
        <v>0</v>
      </c>
      <c r="M44" s="133">
        <v>0</v>
      </c>
      <c r="N44" s="119">
        <v>0</v>
      </c>
      <c r="O44" s="133">
        <v>0</v>
      </c>
      <c r="P44" s="138">
        <v>0</v>
      </c>
      <c r="Q44" s="133">
        <v>0</v>
      </c>
      <c r="R44" s="138">
        <v>0</v>
      </c>
      <c r="S44" s="138">
        <v>0</v>
      </c>
      <c r="T44" s="141">
        <v>0</v>
      </c>
      <c r="U44" s="133">
        <v>0</v>
      </c>
      <c r="V44" s="133">
        <v>0</v>
      </c>
      <c r="W44" s="120">
        <v>0</v>
      </c>
      <c r="X44" s="134">
        <v>0</v>
      </c>
      <c r="Y44" s="134">
        <v>0</v>
      </c>
      <c r="Z44" s="129">
        <v>0</v>
      </c>
      <c r="AA44" s="130">
        <v>0</v>
      </c>
      <c r="AB44" s="130">
        <v>53.54</v>
      </c>
      <c r="AC44" s="130">
        <v>0</v>
      </c>
      <c r="AD44" s="130">
        <v>0</v>
      </c>
      <c r="AE44" s="130">
        <v>0</v>
      </c>
      <c r="AF44" s="144">
        <v>100</v>
      </c>
      <c r="AG44" s="131">
        <v>0</v>
      </c>
      <c r="AH44" s="131">
        <v>100</v>
      </c>
      <c r="AI44" s="137">
        <v>0</v>
      </c>
      <c r="AJ44" s="137">
        <v>0</v>
      </c>
      <c r="AK44" s="137">
        <v>0</v>
      </c>
      <c r="AL44" s="137">
        <v>0</v>
      </c>
      <c r="AM44" s="137">
        <v>0</v>
      </c>
      <c r="AN44" s="137">
        <v>0</v>
      </c>
      <c r="AO44" s="137">
        <v>0</v>
      </c>
      <c r="AP44" s="137">
        <v>0</v>
      </c>
      <c r="AQ44" s="137">
        <v>0</v>
      </c>
      <c r="AR44" s="137">
        <v>0</v>
      </c>
      <c r="AS44" s="137">
        <v>0</v>
      </c>
      <c r="AT44" s="137">
        <v>0</v>
      </c>
      <c r="AU44" s="137">
        <v>0</v>
      </c>
      <c r="AV44" s="137">
        <v>0</v>
      </c>
      <c r="AW44" s="137">
        <v>0</v>
      </c>
      <c r="AX44" s="137">
        <v>0</v>
      </c>
      <c r="AY44" s="137">
        <v>0</v>
      </c>
      <c r="AZ44" s="137">
        <v>0</v>
      </c>
      <c r="BA44" s="137">
        <v>0</v>
      </c>
      <c r="BB44" s="137">
        <v>0</v>
      </c>
      <c r="BC44" s="137">
        <v>0</v>
      </c>
      <c r="BD44" s="137">
        <v>0</v>
      </c>
      <c r="BE44" s="137">
        <v>0</v>
      </c>
      <c r="BF44" s="137">
        <v>0</v>
      </c>
      <c r="BG44" s="137">
        <v>0</v>
      </c>
      <c r="BH44" s="137">
        <v>0</v>
      </c>
      <c r="BI44" s="137">
        <v>0</v>
      </c>
      <c r="BJ44" s="137">
        <v>0</v>
      </c>
      <c r="BK44" s="137">
        <v>0</v>
      </c>
      <c r="BL44" s="137">
        <v>0</v>
      </c>
      <c r="BM44" s="137">
        <v>3232.32</v>
      </c>
      <c r="BN44" s="137">
        <v>0</v>
      </c>
      <c r="BO44" s="137">
        <v>0</v>
      </c>
      <c r="BP44" s="137">
        <v>0</v>
      </c>
      <c r="BQ44" s="137">
        <v>0</v>
      </c>
      <c r="BR44" s="137">
        <v>0</v>
      </c>
    </row>
    <row r="45" spans="1:70" ht="12.75">
      <c r="A45" s="126">
        <v>43</v>
      </c>
      <c r="B45" s="137" t="s">
        <v>112</v>
      </c>
      <c r="C45" s="91">
        <v>0.196</v>
      </c>
      <c r="D45" s="138">
        <v>90</v>
      </c>
      <c r="E45" s="133">
        <v>125</v>
      </c>
      <c r="F45" s="119">
        <v>121</v>
      </c>
      <c r="G45" s="133">
        <v>27.2</v>
      </c>
      <c r="H45" s="134">
        <v>13.89</v>
      </c>
      <c r="I45" s="134">
        <v>18.14</v>
      </c>
      <c r="J45" s="139">
        <v>7.7</v>
      </c>
      <c r="K45" s="133">
        <f t="shared" si="2"/>
        <v>11.4784</v>
      </c>
      <c r="L45" s="133">
        <f t="shared" si="3"/>
        <v>13.8176</v>
      </c>
      <c r="M45" s="133">
        <v>30</v>
      </c>
      <c r="N45" s="119">
        <v>70</v>
      </c>
      <c r="O45" s="133">
        <v>8.9</v>
      </c>
      <c r="P45" s="138">
        <v>44.7</v>
      </c>
      <c r="Q45" s="133">
        <v>16.9</v>
      </c>
      <c r="R45" s="138">
        <v>5.13</v>
      </c>
      <c r="S45" s="138">
        <v>0</v>
      </c>
      <c r="T45" s="141">
        <v>0</v>
      </c>
      <c r="U45" s="133">
        <v>12.7</v>
      </c>
      <c r="V45" s="133">
        <v>14.93</v>
      </c>
      <c r="W45" s="120">
        <v>6.5</v>
      </c>
      <c r="X45" s="134">
        <v>0.21</v>
      </c>
      <c r="Y45" s="134">
        <v>0.72</v>
      </c>
      <c r="Z45" s="129">
        <v>0.32</v>
      </c>
      <c r="AA45" s="130">
        <v>0.5</v>
      </c>
      <c r="AB45" s="130">
        <v>0.32</v>
      </c>
      <c r="AC45" s="130">
        <v>0.87</v>
      </c>
      <c r="AD45" s="130">
        <v>0.18</v>
      </c>
      <c r="AE45" s="130">
        <v>0.3</v>
      </c>
      <c r="AF45" s="144">
        <v>6.67</v>
      </c>
      <c r="AG45" s="131">
        <v>0</v>
      </c>
      <c r="AH45" s="131">
        <v>100</v>
      </c>
      <c r="AI45" s="137">
        <v>11.4</v>
      </c>
      <c r="AJ45" s="137">
        <v>0.4</v>
      </c>
      <c r="AK45" s="137">
        <v>1.11</v>
      </c>
      <c r="AL45" s="137">
        <v>19.04</v>
      </c>
      <c r="AM45" s="137">
        <v>1.63</v>
      </c>
      <c r="AN45" s="137">
        <v>8.16</v>
      </c>
      <c r="AO45" s="137">
        <v>1.09</v>
      </c>
      <c r="AP45" s="137">
        <v>0</v>
      </c>
      <c r="AQ45" s="137">
        <v>0.27</v>
      </c>
      <c r="AR45" s="137">
        <v>0.77</v>
      </c>
      <c r="AS45" s="137">
        <v>0.71</v>
      </c>
      <c r="AT45" s="137">
        <v>1.35</v>
      </c>
      <c r="AU45" s="137">
        <v>0.71</v>
      </c>
      <c r="AV45" s="137">
        <v>0.84</v>
      </c>
      <c r="AW45" s="137">
        <v>0</v>
      </c>
      <c r="AX45" s="137">
        <v>0</v>
      </c>
      <c r="AY45" s="137">
        <v>0</v>
      </c>
      <c r="AZ45" s="137">
        <v>0</v>
      </c>
      <c r="BA45" s="137">
        <v>0</v>
      </c>
      <c r="BB45" s="137">
        <v>0</v>
      </c>
      <c r="BC45" s="137">
        <v>0</v>
      </c>
      <c r="BD45" s="137">
        <v>0</v>
      </c>
      <c r="BE45" s="137">
        <v>0</v>
      </c>
      <c r="BF45" s="137">
        <v>0</v>
      </c>
      <c r="BG45" s="137">
        <v>0</v>
      </c>
      <c r="BH45" s="137">
        <v>0</v>
      </c>
      <c r="BI45" s="137">
        <v>0</v>
      </c>
      <c r="BJ45" s="137">
        <v>0</v>
      </c>
      <c r="BK45" s="137">
        <v>0</v>
      </c>
      <c r="BL45" s="137">
        <v>0</v>
      </c>
      <c r="BM45" s="137">
        <v>100</v>
      </c>
      <c r="BN45" s="137">
        <v>0</v>
      </c>
      <c r="BO45" s="137">
        <v>0</v>
      </c>
      <c r="BP45" s="137">
        <v>0</v>
      </c>
      <c r="BQ45" s="137">
        <v>42.2</v>
      </c>
      <c r="BR45" s="137">
        <v>50.8</v>
      </c>
    </row>
    <row r="46" spans="1:70" ht="12.75">
      <c r="A46" s="126">
        <v>44</v>
      </c>
      <c r="B46" s="137" t="s">
        <v>113</v>
      </c>
      <c r="C46" s="91">
        <v>0.181</v>
      </c>
      <c r="D46" s="138">
        <v>86</v>
      </c>
      <c r="E46" s="133">
        <v>128</v>
      </c>
      <c r="F46" s="119">
        <v>130</v>
      </c>
      <c r="G46" s="133">
        <v>10.47</v>
      </c>
      <c r="H46" s="134">
        <v>12.42</v>
      </c>
      <c r="I46" s="134">
        <v>8.55</v>
      </c>
      <c r="J46" s="139">
        <v>6.4</v>
      </c>
      <c r="K46" s="133">
        <f t="shared" si="2"/>
        <v>3.6854400000000003</v>
      </c>
      <c r="L46" s="133">
        <f t="shared" si="3"/>
        <v>4.3450500000000005</v>
      </c>
      <c r="M46" s="133">
        <v>57.98</v>
      </c>
      <c r="N46" s="218">
        <v>45</v>
      </c>
      <c r="O46" s="133">
        <v>2.56</v>
      </c>
      <c r="P46" s="138">
        <v>10.46</v>
      </c>
      <c r="Q46" s="133">
        <v>3.5</v>
      </c>
      <c r="R46" s="138">
        <v>1.16</v>
      </c>
      <c r="S46" s="138">
        <v>0</v>
      </c>
      <c r="T46" s="141">
        <v>0</v>
      </c>
      <c r="U46" s="133">
        <v>75.5</v>
      </c>
      <c r="V46" s="133">
        <v>72.66</v>
      </c>
      <c r="W46" s="120">
        <v>4.9</v>
      </c>
      <c r="X46" s="134">
        <v>0.03</v>
      </c>
      <c r="Y46" s="134">
        <v>0.33</v>
      </c>
      <c r="Z46" s="129">
        <v>0.09</v>
      </c>
      <c r="AA46" s="130">
        <v>0.03</v>
      </c>
      <c r="AB46" s="130">
        <v>0.13</v>
      </c>
      <c r="AC46" s="130">
        <v>0.38</v>
      </c>
      <c r="AD46" s="130">
        <v>0.06</v>
      </c>
      <c r="AE46" s="130">
        <v>0.13</v>
      </c>
      <c r="AF46" s="144">
        <v>1.51</v>
      </c>
      <c r="AG46" s="131">
        <v>0</v>
      </c>
      <c r="AH46" s="131">
        <v>100</v>
      </c>
      <c r="AI46" s="137">
        <v>5.44</v>
      </c>
      <c r="AJ46" s="137">
        <v>0.4</v>
      </c>
      <c r="AK46" s="137">
        <v>22.09</v>
      </c>
      <c r="AL46" s="137">
        <v>4.4</v>
      </c>
      <c r="AM46" s="137">
        <v>1.15</v>
      </c>
      <c r="AN46" s="137">
        <v>6.07</v>
      </c>
      <c r="AO46" s="137">
        <v>0.84</v>
      </c>
      <c r="AP46" s="137">
        <v>0</v>
      </c>
      <c r="AQ46" s="137">
        <v>0.25</v>
      </c>
      <c r="AR46" s="137">
        <v>0.73</v>
      </c>
      <c r="AS46" s="137">
        <v>0.61</v>
      </c>
      <c r="AT46" s="137">
        <v>1.25</v>
      </c>
      <c r="AU46" s="137">
        <v>0.62</v>
      </c>
      <c r="AV46" s="137">
        <v>0.69</v>
      </c>
      <c r="AW46" s="137">
        <v>0</v>
      </c>
      <c r="AX46" s="137">
        <v>0</v>
      </c>
      <c r="AY46" s="137"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7">
        <v>0</v>
      </c>
      <c r="BG46" s="137">
        <v>0</v>
      </c>
      <c r="BH46" s="137">
        <v>0</v>
      </c>
      <c r="BI46" s="137">
        <v>0</v>
      </c>
      <c r="BJ46" s="137">
        <v>0</v>
      </c>
      <c r="BK46" s="137">
        <v>-0.28</v>
      </c>
      <c r="BL46" s="137">
        <v>0</v>
      </c>
      <c r="BM46" s="137">
        <v>34.88</v>
      </c>
      <c r="BN46" s="137">
        <v>23.9</v>
      </c>
      <c r="BO46" s="137">
        <v>72.5</v>
      </c>
      <c r="BP46" s="137">
        <v>3.6</v>
      </c>
      <c r="BQ46" s="137">
        <v>35.2</v>
      </c>
      <c r="BR46" s="137">
        <v>41.5</v>
      </c>
    </row>
    <row r="47" spans="1:70" ht="12.75">
      <c r="A47" s="126">
        <v>45</v>
      </c>
      <c r="B47" s="137" t="s">
        <v>114</v>
      </c>
      <c r="C47" s="91">
        <v>0.181</v>
      </c>
      <c r="D47" s="138">
        <v>87</v>
      </c>
      <c r="E47" s="133">
        <v>136</v>
      </c>
      <c r="F47" s="119">
        <v>137</v>
      </c>
      <c r="G47" s="133">
        <v>8.95</v>
      </c>
      <c r="H47" s="134">
        <v>13.93</v>
      </c>
      <c r="I47" s="134">
        <v>7.6</v>
      </c>
      <c r="J47" s="139">
        <v>6.23</v>
      </c>
      <c r="K47" s="133">
        <f t="shared" si="2"/>
        <v>2.864</v>
      </c>
      <c r="L47" s="133">
        <f t="shared" si="3"/>
        <v>3.8484999999999996</v>
      </c>
      <c r="M47" s="133">
        <v>65.03</v>
      </c>
      <c r="N47" s="119">
        <v>35</v>
      </c>
      <c r="O47" s="133">
        <v>1.8</v>
      </c>
      <c r="P47" s="138">
        <v>16</v>
      </c>
      <c r="Q47" s="133">
        <v>3.45</v>
      </c>
      <c r="R47" s="138">
        <v>0.57</v>
      </c>
      <c r="S47" s="138">
        <v>0</v>
      </c>
      <c r="T47" s="141">
        <v>0</v>
      </c>
      <c r="U47" s="133">
        <v>73.5</v>
      </c>
      <c r="V47" s="133">
        <v>71.13</v>
      </c>
      <c r="W47" s="120">
        <v>2.54</v>
      </c>
      <c r="X47" s="134">
        <v>0.01</v>
      </c>
      <c r="Y47" s="134">
        <v>0.3</v>
      </c>
      <c r="Z47" s="129">
        <v>0.03</v>
      </c>
      <c r="AA47" s="130">
        <v>0.05</v>
      </c>
      <c r="AB47" s="130">
        <v>0.11</v>
      </c>
      <c r="AC47" s="130">
        <v>0.32</v>
      </c>
      <c r="AD47" s="130">
        <v>0.03</v>
      </c>
      <c r="AE47" s="130">
        <v>0.11</v>
      </c>
      <c r="AF47" s="144">
        <v>1.38</v>
      </c>
      <c r="AG47" s="131">
        <v>0</v>
      </c>
      <c r="AH47" s="131">
        <v>100</v>
      </c>
      <c r="AI47" s="137">
        <v>3.49</v>
      </c>
      <c r="AJ47" s="137">
        <v>1</v>
      </c>
      <c r="AK47" s="137">
        <v>20.69</v>
      </c>
      <c r="AL47" s="137">
        <v>3.13</v>
      </c>
      <c r="AM47" s="137">
        <v>0.72</v>
      </c>
      <c r="AN47" s="137">
        <v>5.82</v>
      </c>
      <c r="AO47" s="137">
        <v>0.52</v>
      </c>
      <c r="AP47" s="137">
        <v>0</v>
      </c>
      <c r="AQ47" s="137">
        <v>0.28</v>
      </c>
      <c r="AR47" s="137">
        <v>0.82</v>
      </c>
      <c r="AS47" s="137">
        <v>0.68</v>
      </c>
      <c r="AT47" s="137">
        <v>1.4</v>
      </c>
      <c r="AU47" s="137">
        <v>0.7</v>
      </c>
      <c r="AV47" s="137">
        <v>0.78</v>
      </c>
      <c r="AW47" s="137">
        <v>0</v>
      </c>
      <c r="AX47" s="137">
        <v>0</v>
      </c>
      <c r="AY47" s="137"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7">
        <v>0</v>
      </c>
      <c r="BG47" s="137">
        <v>0</v>
      </c>
      <c r="BH47" s="137">
        <v>0</v>
      </c>
      <c r="BI47" s="137">
        <v>0</v>
      </c>
      <c r="BJ47" s="137">
        <v>0</v>
      </c>
      <c r="BK47" s="137">
        <v>2.15</v>
      </c>
      <c r="BL47" s="137">
        <v>0</v>
      </c>
      <c r="BM47" s="137">
        <v>34.48</v>
      </c>
      <c r="BN47" s="137">
        <v>23.9</v>
      </c>
      <c r="BO47" s="137">
        <v>72.5</v>
      </c>
      <c r="BP47" s="137">
        <v>3.6</v>
      </c>
      <c r="BQ47" s="137">
        <v>32</v>
      </c>
      <c r="BR47" s="137">
        <v>43</v>
      </c>
    </row>
    <row r="48" spans="1:70" ht="12.75">
      <c r="A48" s="126">
        <v>46</v>
      </c>
      <c r="B48" s="137" t="s">
        <v>115</v>
      </c>
      <c r="C48" s="91">
        <v>0.413</v>
      </c>
      <c r="D48" s="138">
        <v>91.4</v>
      </c>
      <c r="E48" s="133">
        <v>123</v>
      </c>
      <c r="F48" s="119">
        <v>120</v>
      </c>
      <c r="G48" s="220">
        <v>57.7</v>
      </c>
      <c r="H48" s="134">
        <v>46.28</v>
      </c>
      <c r="I48" s="134">
        <v>48.36</v>
      </c>
      <c r="J48" s="139">
        <v>42.08</v>
      </c>
      <c r="K48" s="133">
        <f t="shared" si="2"/>
        <v>36.351000000000006</v>
      </c>
      <c r="L48" s="133">
        <f t="shared" si="3"/>
        <v>42.698</v>
      </c>
      <c r="M48" s="133">
        <v>73</v>
      </c>
      <c r="N48" s="219">
        <v>27</v>
      </c>
      <c r="O48" s="133">
        <v>2.4</v>
      </c>
      <c r="P48" s="138">
        <v>12</v>
      </c>
      <c r="Q48" s="133">
        <v>5.5</v>
      </c>
      <c r="R48" s="138">
        <v>0.55</v>
      </c>
      <c r="S48" s="138">
        <v>0</v>
      </c>
      <c r="T48" s="141">
        <v>0</v>
      </c>
      <c r="U48" s="133">
        <v>25</v>
      </c>
      <c r="V48" s="133">
        <v>24.44</v>
      </c>
      <c r="W48" s="221">
        <v>2.8</v>
      </c>
      <c r="X48" s="134">
        <v>0.01</v>
      </c>
      <c r="Y48" s="134">
        <v>0.46</v>
      </c>
      <c r="Z48" s="129">
        <v>0.02</v>
      </c>
      <c r="AA48" s="130">
        <v>0.02</v>
      </c>
      <c r="AB48" s="130">
        <v>0.05</v>
      </c>
      <c r="AC48" s="130">
        <v>0.04</v>
      </c>
      <c r="AD48" s="130">
        <v>0.05</v>
      </c>
      <c r="AE48" s="130">
        <v>0.39</v>
      </c>
      <c r="AF48" s="144">
        <v>3.06</v>
      </c>
      <c r="AG48" s="131">
        <v>0</v>
      </c>
      <c r="AH48" s="131">
        <v>100</v>
      </c>
      <c r="AI48" s="137">
        <v>3.63</v>
      </c>
      <c r="AJ48" s="137">
        <v>0.4</v>
      </c>
      <c r="AK48" s="137">
        <v>2.19</v>
      </c>
      <c r="AL48" s="137">
        <v>15.58</v>
      </c>
      <c r="AM48" s="137">
        <v>2.31</v>
      </c>
      <c r="AN48" s="137">
        <v>42.12</v>
      </c>
      <c r="AO48" s="137">
        <v>1.73</v>
      </c>
      <c r="AP48" s="137">
        <v>0</v>
      </c>
      <c r="AQ48" s="137">
        <v>1.26</v>
      </c>
      <c r="AR48" s="137">
        <v>1.07</v>
      </c>
      <c r="AS48" s="137">
        <v>1.72</v>
      </c>
      <c r="AT48" s="137">
        <v>2.08</v>
      </c>
      <c r="AU48" s="137">
        <v>7.14</v>
      </c>
      <c r="AV48" s="137">
        <v>2.46</v>
      </c>
      <c r="AW48" s="137">
        <v>0</v>
      </c>
      <c r="AX48" s="137">
        <v>0</v>
      </c>
      <c r="AY48" s="137"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7">
        <v>0</v>
      </c>
      <c r="BG48" s="137">
        <v>0</v>
      </c>
      <c r="BH48" s="137">
        <v>0</v>
      </c>
      <c r="BI48" s="137">
        <v>0</v>
      </c>
      <c r="BJ48" s="137">
        <v>0</v>
      </c>
      <c r="BK48" s="137">
        <v>0</v>
      </c>
      <c r="BL48" s="137">
        <v>0</v>
      </c>
      <c r="BM48" s="137">
        <v>170.68</v>
      </c>
      <c r="BN48" s="137">
        <v>3.9</v>
      </c>
      <c r="BO48" s="137">
        <v>90.9</v>
      </c>
      <c r="BP48" s="137">
        <v>5.2</v>
      </c>
      <c r="BQ48" s="137">
        <v>63</v>
      </c>
      <c r="BR48" s="137">
        <v>74</v>
      </c>
    </row>
    <row r="49" spans="1:70" ht="12.75">
      <c r="A49" s="126">
        <v>47</v>
      </c>
      <c r="B49" s="137" t="s">
        <v>116</v>
      </c>
      <c r="C49" s="91">
        <v>0.155</v>
      </c>
      <c r="D49" s="138">
        <v>91</v>
      </c>
      <c r="E49" s="133">
        <v>116</v>
      </c>
      <c r="F49" s="119">
        <v>115</v>
      </c>
      <c r="G49" s="133">
        <v>22.85</v>
      </c>
      <c r="H49" s="134">
        <v>16.38</v>
      </c>
      <c r="I49" s="134">
        <v>16.49</v>
      </c>
      <c r="J49" s="139">
        <v>10.35</v>
      </c>
      <c r="K49" s="133">
        <f t="shared" si="2"/>
        <v>7.9975</v>
      </c>
      <c r="L49" s="133">
        <f t="shared" si="3"/>
        <v>9.14</v>
      </c>
      <c r="M49" s="133">
        <v>48.01</v>
      </c>
      <c r="N49" s="119">
        <v>52</v>
      </c>
      <c r="O49" s="133">
        <v>11.65</v>
      </c>
      <c r="P49" s="138">
        <v>51.6</v>
      </c>
      <c r="Q49" s="133">
        <v>15.2</v>
      </c>
      <c r="R49" s="138">
        <v>0</v>
      </c>
      <c r="S49" s="138">
        <v>0</v>
      </c>
      <c r="T49" s="141">
        <v>0</v>
      </c>
      <c r="U49" s="133">
        <v>12</v>
      </c>
      <c r="V49" s="133">
        <v>14.66</v>
      </c>
      <c r="W49" s="120">
        <v>8.25</v>
      </c>
      <c r="X49" s="134">
        <v>0.05</v>
      </c>
      <c r="Y49" s="134">
        <v>0.51</v>
      </c>
      <c r="Z49" s="129">
        <v>0.1</v>
      </c>
      <c r="AA49" s="130">
        <v>0.03</v>
      </c>
      <c r="AB49" s="130">
        <v>0.24</v>
      </c>
      <c r="AC49" s="130">
        <v>0.49</v>
      </c>
      <c r="AD49" s="130">
        <v>0.15</v>
      </c>
      <c r="AE49" s="130">
        <v>0.34</v>
      </c>
      <c r="AF49" s="144">
        <v>2.64</v>
      </c>
      <c r="AG49" s="131">
        <v>0</v>
      </c>
      <c r="AH49" s="131">
        <v>100</v>
      </c>
      <c r="AI49" s="137">
        <v>12.22</v>
      </c>
      <c r="AJ49" s="137">
        <v>0.4</v>
      </c>
      <c r="AK49" s="137">
        <v>3.3</v>
      </c>
      <c r="AL49" s="137">
        <v>11.88</v>
      </c>
      <c r="AM49" s="137">
        <v>0</v>
      </c>
      <c r="AN49" s="137">
        <v>10.97</v>
      </c>
      <c r="AO49" s="137">
        <v>0</v>
      </c>
      <c r="AP49" s="137">
        <v>0</v>
      </c>
      <c r="AQ49" s="137">
        <v>0.31</v>
      </c>
      <c r="AR49" s="137">
        <v>1.03</v>
      </c>
      <c r="AS49" s="137">
        <v>0.78</v>
      </c>
      <c r="AT49" s="137">
        <v>1.52</v>
      </c>
      <c r="AU49" s="137">
        <v>0.81</v>
      </c>
      <c r="AV49" s="137">
        <v>1.05</v>
      </c>
      <c r="AW49" s="137">
        <v>0</v>
      </c>
      <c r="AX49" s="137">
        <v>0</v>
      </c>
      <c r="AY49" s="137">
        <v>0</v>
      </c>
      <c r="AZ49" s="137">
        <v>0</v>
      </c>
      <c r="BA49" s="137">
        <v>0</v>
      </c>
      <c r="BB49" s="137">
        <v>0</v>
      </c>
      <c r="BC49" s="137">
        <v>0</v>
      </c>
      <c r="BD49" s="137">
        <v>0</v>
      </c>
      <c r="BE49" s="137">
        <v>0</v>
      </c>
      <c r="BF49" s="137">
        <v>0</v>
      </c>
      <c r="BG49" s="137">
        <v>0</v>
      </c>
      <c r="BH49" s="137">
        <v>0</v>
      </c>
      <c r="BI49" s="137">
        <v>0</v>
      </c>
      <c r="BJ49" s="137">
        <v>0</v>
      </c>
      <c r="BK49" s="137">
        <v>-1.66</v>
      </c>
      <c r="BL49" s="137">
        <v>0</v>
      </c>
      <c r="BM49" s="137">
        <v>37.36</v>
      </c>
      <c r="BN49" s="137">
        <v>0</v>
      </c>
      <c r="BO49" s="137">
        <v>0</v>
      </c>
      <c r="BP49" s="137">
        <v>0</v>
      </c>
      <c r="BQ49" s="137">
        <v>35</v>
      </c>
      <c r="BR49" s="137">
        <v>40</v>
      </c>
    </row>
    <row r="50" spans="1:68" ht="12.75">
      <c r="A50" s="126">
        <v>48</v>
      </c>
      <c r="B50" s="137" t="s">
        <v>117</v>
      </c>
      <c r="C50" s="91">
        <v>0.165</v>
      </c>
      <c r="D50" s="138">
        <v>91.5</v>
      </c>
      <c r="E50" s="133">
        <v>116</v>
      </c>
      <c r="F50" s="119">
        <v>115</v>
      </c>
      <c r="G50" s="133">
        <v>26.6</v>
      </c>
      <c r="H50" s="134">
        <v>17.87</v>
      </c>
      <c r="I50" s="134">
        <v>19.2</v>
      </c>
      <c r="J50" s="139">
        <v>12.05</v>
      </c>
      <c r="K50" s="133">
        <f t="shared" si="2"/>
        <v>0</v>
      </c>
      <c r="L50" s="133">
        <f t="shared" si="3"/>
        <v>0</v>
      </c>
      <c r="M50" s="133">
        <v>48.01</v>
      </c>
      <c r="N50" s="119">
        <v>52</v>
      </c>
      <c r="O50" s="133">
        <v>11.57</v>
      </c>
      <c r="P50" s="138">
        <v>51.65</v>
      </c>
      <c r="Q50" s="133">
        <v>15.1</v>
      </c>
      <c r="R50" s="138">
        <v>0</v>
      </c>
      <c r="S50" s="138">
        <v>0</v>
      </c>
      <c r="T50" s="141">
        <v>0</v>
      </c>
      <c r="U50" s="133">
        <v>16.4</v>
      </c>
      <c r="V50" s="133">
        <v>12.07</v>
      </c>
      <c r="W50" s="120">
        <v>7.1</v>
      </c>
      <c r="X50" s="134">
        <v>0.05</v>
      </c>
      <c r="Y50" s="134">
        <v>0.49</v>
      </c>
      <c r="Z50" s="129">
        <v>0.1</v>
      </c>
      <c r="AA50" s="130">
        <v>0.04</v>
      </c>
      <c r="AB50" s="130">
        <v>0.25</v>
      </c>
      <c r="AC50" s="130">
        <v>0.49</v>
      </c>
      <c r="AD50" s="130">
        <v>0.07</v>
      </c>
      <c r="AE50" s="130">
        <v>0.34</v>
      </c>
      <c r="AF50" s="144">
        <v>2.58</v>
      </c>
      <c r="AG50" s="131">
        <v>0</v>
      </c>
      <c r="AH50" s="131">
        <v>100</v>
      </c>
      <c r="AI50" s="137">
        <v>12.15</v>
      </c>
      <c r="AJ50" s="137">
        <v>0.4</v>
      </c>
      <c r="AK50" s="137">
        <v>3.28</v>
      </c>
      <c r="AL50" s="137">
        <v>13.83</v>
      </c>
      <c r="AM50" s="137">
        <v>0</v>
      </c>
      <c r="AN50" s="137">
        <v>12.77</v>
      </c>
      <c r="AO50" s="137">
        <v>0</v>
      </c>
      <c r="AP50" s="137">
        <v>0</v>
      </c>
      <c r="AQ50" s="137">
        <v>0.34</v>
      </c>
      <c r="AR50" s="137">
        <v>1.13</v>
      </c>
      <c r="AS50" s="137">
        <v>0.86</v>
      </c>
      <c r="AT50" s="137">
        <v>1.66</v>
      </c>
      <c r="AU50" s="137">
        <v>0.89</v>
      </c>
      <c r="AV50" s="137">
        <v>1.14</v>
      </c>
      <c r="AW50" s="137">
        <v>0</v>
      </c>
      <c r="AX50" s="137">
        <v>0</v>
      </c>
      <c r="AY50" s="137">
        <v>0</v>
      </c>
      <c r="AZ50" s="137">
        <v>0</v>
      </c>
      <c r="BA50" s="137">
        <v>0</v>
      </c>
      <c r="BB50" s="137">
        <v>0</v>
      </c>
      <c r="BC50" s="137">
        <v>0</v>
      </c>
      <c r="BD50" s="137">
        <v>0</v>
      </c>
      <c r="BE50" s="137">
        <v>0</v>
      </c>
      <c r="BF50" s="137">
        <v>0</v>
      </c>
      <c r="BG50" s="137">
        <v>0</v>
      </c>
      <c r="BH50" s="137">
        <v>0</v>
      </c>
      <c r="BI50" s="137">
        <v>0</v>
      </c>
      <c r="BJ50" s="137">
        <v>0</v>
      </c>
      <c r="BK50" s="137">
        <v>1.02</v>
      </c>
      <c r="BL50" s="137">
        <v>0</v>
      </c>
      <c r="BM50" s="137">
        <v>37.16</v>
      </c>
      <c r="BN50" s="137">
        <v>0</v>
      </c>
      <c r="BO50" s="137">
        <v>0</v>
      </c>
      <c r="BP50" s="137">
        <v>0</v>
      </c>
    </row>
    <row r="51" spans="1:70" ht="12.75">
      <c r="A51" s="126">
        <v>49</v>
      </c>
      <c r="B51" s="137" t="s">
        <v>118</v>
      </c>
      <c r="C51" s="91">
        <v>0.139</v>
      </c>
      <c r="D51" s="138">
        <v>90</v>
      </c>
      <c r="E51" s="133">
        <v>116</v>
      </c>
      <c r="F51" s="119">
        <v>115</v>
      </c>
      <c r="G51" s="220">
        <v>23.3</v>
      </c>
      <c r="H51" s="134">
        <v>13.25</v>
      </c>
      <c r="I51" s="134">
        <v>15.61</v>
      </c>
      <c r="J51" s="139">
        <v>6.81</v>
      </c>
      <c r="K51" s="133">
        <f t="shared" si="2"/>
        <v>5.5920000000000005</v>
      </c>
      <c r="L51" s="133">
        <f t="shared" si="3"/>
        <v>6.99</v>
      </c>
      <c r="M51" s="133">
        <v>73</v>
      </c>
      <c r="N51" s="219">
        <v>27</v>
      </c>
      <c r="O51" s="133">
        <v>9.2</v>
      </c>
      <c r="P51" s="138">
        <v>33.5</v>
      </c>
      <c r="Q51" s="133">
        <v>11.1</v>
      </c>
      <c r="R51" s="138">
        <v>1.8</v>
      </c>
      <c r="S51" s="138">
        <v>0</v>
      </c>
      <c r="T51" s="141">
        <v>0</v>
      </c>
      <c r="U51" s="133">
        <v>24.5</v>
      </c>
      <c r="V51" s="133">
        <v>33.79</v>
      </c>
      <c r="W51" s="221">
        <v>3.3</v>
      </c>
      <c r="X51" s="134">
        <v>0.19</v>
      </c>
      <c r="Y51" s="134">
        <v>0.78</v>
      </c>
      <c r="Z51" s="129">
        <v>0.4</v>
      </c>
      <c r="AA51" s="130">
        <v>0.11</v>
      </c>
      <c r="AB51" s="130">
        <v>0.39</v>
      </c>
      <c r="AC51" s="130">
        <v>1.07</v>
      </c>
      <c r="AD51" s="130">
        <v>0.19</v>
      </c>
      <c r="AE51" s="130">
        <v>0.34</v>
      </c>
      <c r="AF51" s="144">
        <v>6.11</v>
      </c>
      <c r="AG51" s="131">
        <v>0</v>
      </c>
      <c r="AH51" s="131">
        <v>100</v>
      </c>
      <c r="AI51" s="137">
        <v>11.07</v>
      </c>
      <c r="AJ51" s="137">
        <v>0.4</v>
      </c>
      <c r="AK51" s="137">
        <v>3.33</v>
      </c>
      <c r="AL51" s="137">
        <v>16.08</v>
      </c>
      <c r="AM51" s="137">
        <v>11.42</v>
      </c>
      <c r="AN51" s="137">
        <v>7.22</v>
      </c>
      <c r="AO51" s="137">
        <v>11.42</v>
      </c>
      <c r="AP51" s="137">
        <v>0</v>
      </c>
      <c r="AQ51" s="137">
        <v>0.26</v>
      </c>
      <c r="AR51" s="137">
        <v>0.79</v>
      </c>
      <c r="AS51" s="137">
        <v>0.67</v>
      </c>
      <c r="AT51" s="137">
        <v>1.24</v>
      </c>
      <c r="AU51" s="137">
        <v>0.64</v>
      </c>
      <c r="AV51" s="137">
        <v>0.75</v>
      </c>
      <c r="AW51" s="137">
        <v>0</v>
      </c>
      <c r="AX51" s="137">
        <v>0</v>
      </c>
      <c r="AY51" s="137">
        <v>0</v>
      </c>
      <c r="AZ51" s="137">
        <v>0</v>
      </c>
      <c r="BA51" s="137">
        <v>0</v>
      </c>
      <c r="BB51" s="137">
        <v>0</v>
      </c>
      <c r="BC51" s="137">
        <v>0</v>
      </c>
      <c r="BD51" s="137">
        <v>0</v>
      </c>
      <c r="BE51" s="137">
        <v>0</v>
      </c>
      <c r="BF51" s="137">
        <v>0</v>
      </c>
      <c r="BG51" s="137">
        <v>0</v>
      </c>
      <c r="BH51" s="137">
        <v>0</v>
      </c>
      <c r="BI51" s="137">
        <v>0</v>
      </c>
      <c r="BJ51" s="137">
        <v>0</v>
      </c>
      <c r="BK51" s="137">
        <v>0</v>
      </c>
      <c r="BL51" s="137">
        <v>0</v>
      </c>
      <c r="BM51" s="137">
        <v>37.78</v>
      </c>
      <c r="BN51" s="137">
        <v>48</v>
      </c>
      <c r="BO51" s="137">
        <v>43.2</v>
      </c>
      <c r="BP51" s="137">
        <v>8.8</v>
      </c>
      <c r="BQ51" s="137">
        <v>24</v>
      </c>
      <c r="BR51" s="137">
        <v>30</v>
      </c>
    </row>
    <row r="52" spans="1:70" ht="12.75">
      <c r="A52" s="126">
        <v>50</v>
      </c>
      <c r="B52" s="137" t="s">
        <v>119</v>
      </c>
      <c r="C52" s="91">
        <v>0</v>
      </c>
      <c r="D52" s="138">
        <v>96.3</v>
      </c>
      <c r="E52" s="133">
        <v>103.32</v>
      </c>
      <c r="F52" s="119">
        <v>105.4</v>
      </c>
      <c r="G52" s="133">
        <v>2.28</v>
      </c>
      <c r="H52" s="134">
        <v>7.89</v>
      </c>
      <c r="I52" s="134">
        <v>1.77</v>
      </c>
      <c r="J52" s="139">
        <v>0.62</v>
      </c>
      <c r="K52" s="133">
        <f t="shared" si="2"/>
        <v>0.57</v>
      </c>
      <c r="L52" s="133">
        <f t="shared" si="3"/>
        <v>0.57</v>
      </c>
      <c r="M52" s="133">
        <v>25</v>
      </c>
      <c r="N52" s="119">
        <v>0</v>
      </c>
      <c r="O52" s="133">
        <v>4.15</v>
      </c>
      <c r="P52" s="138">
        <v>10.38</v>
      </c>
      <c r="Q52" s="133">
        <v>6.54</v>
      </c>
      <c r="R52" s="138">
        <v>1.04</v>
      </c>
      <c r="S52" s="138">
        <v>0</v>
      </c>
      <c r="T52" s="141">
        <v>0</v>
      </c>
      <c r="U52" s="133">
        <v>70.61</v>
      </c>
      <c r="V52" s="133">
        <v>80.38</v>
      </c>
      <c r="W52" s="120">
        <v>0.42</v>
      </c>
      <c r="X52" s="134">
        <v>0.32</v>
      </c>
      <c r="Y52" s="134">
        <v>0.2</v>
      </c>
      <c r="Z52" s="129">
        <v>1.6</v>
      </c>
      <c r="AA52" s="130">
        <v>0.03</v>
      </c>
      <c r="AB52" s="130">
        <v>0.1</v>
      </c>
      <c r="AC52" s="130">
        <v>0.76</v>
      </c>
      <c r="AD52" s="130">
        <v>0.04</v>
      </c>
      <c r="AE52" s="130">
        <v>0.26</v>
      </c>
      <c r="AF52" s="144">
        <v>6.54</v>
      </c>
      <c r="AG52" s="131">
        <v>0</v>
      </c>
      <c r="AH52" s="131">
        <v>100</v>
      </c>
      <c r="AI52" s="137">
        <v>0</v>
      </c>
      <c r="AJ52" s="137">
        <v>0</v>
      </c>
      <c r="AK52" s="137">
        <v>7.06</v>
      </c>
      <c r="AL52" s="137">
        <v>1.71</v>
      </c>
      <c r="AM52" s="137">
        <v>0</v>
      </c>
      <c r="AN52" s="137">
        <v>0.57</v>
      </c>
      <c r="AO52" s="137">
        <v>0</v>
      </c>
      <c r="AP52" s="137">
        <v>0</v>
      </c>
      <c r="AQ52" s="137">
        <v>0</v>
      </c>
      <c r="AR52" s="137">
        <v>0</v>
      </c>
      <c r="AS52" s="137">
        <v>0</v>
      </c>
      <c r="AT52" s="137">
        <v>0</v>
      </c>
      <c r="AU52" s="137">
        <v>0</v>
      </c>
      <c r="AV52" s="137">
        <v>0</v>
      </c>
      <c r="AW52" s="137">
        <v>0</v>
      </c>
      <c r="AX52" s="137">
        <v>0</v>
      </c>
      <c r="AY52" s="137">
        <v>0</v>
      </c>
      <c r="AZ52" s="137">
        <v>0</v>
      </c>
      <c r="BA52" s="137">
        <v>0</v>
      </c>
      <c r="BB52" s="137">
        <v>0</v>
      </c>
      <c r="BC52" s="137">
        <v>0</v>
      </c>
      <c r="BD52" s="137">
        <v>0</v>
      </c>
      <c r="BE52" s="137">
        <v>0</v>
      </c>
      <c r="BF52" s="137">
        <v>0</v>
      </c>
      <c r="BG52" s="137">
        <v>0</v>
      </c>
      <c r="BH52" s="137">
        <v>0</v>
      </c>
      <c r="BI52" s="137">
        <v>0</v>
      </c>
      <c r="BJ52" s="137">
        <v>0</v>
      </c>
      <c r="BK52" s="137">
        <v>2.13</v>
      </c>
      <c r="BL52" s="137">
        <v>0</v>
      </c>
      <c r="BM52" s="137">
        <v>51.92</v>
      </c>
      <c r="BN52" s="137">
        <v>0</v>
      </c>
      <c r="BO52" s="137">
        <v>0</v>
      </c>
      <c r="BP52" s="137">
        <v>0</v>
      </c>
      <c r="BQ52" s="137">
        <v>25</v>
      </c>
      <c r="BR52" s="137">
        <v>25</v>
      </c>
    </row>
    <row r="53" spans="1:70" ht="12.75">
      <c r="A53" s="126">
        <v>51</v>
      </c>
      <c r="B53" s="137" t="s">
        <v>120</v>
      </c>
      <c r="C53" s="91">
        <v>0.129</v>
      </c>
      <c r="D53" s="138">
        <v>90</v>
      </c>
      <c r="E53" s="133">
        <v>67.78</v>
      </c>
      <c r="F53" s="119">
        <v>58.89</v>
      </c>
      <c r="G53" s="133">
        <v>17.2</v>
      </c>
      <c r="H53" s="134">
        <v>9.65</v>
      </c>
      <c r="I53" s="134">
        <v>10.85</v>
      </c>
      <c r="J53" s="139">
        <v>5.35</v>
      </c>
      <c r="K53" s="133">
        <f t="shared" si="2"/>
        <v>5.4352</v>
      </c>
      <c r="L53" s="133">
        <f t="shared" si="3"/>
        <v>7.034799999999999</v>
      </c>
      <c r="M53" s="133">
        <v>40</v>
      </c>
      <c r="N53" s="119">
        <v>60</v>
      </c>
      <c r="O53" s="133">
        <v>30</v>
      </c>
      <c r="P53" s="138">
        <v>48.3</v>
      </c>
      <c r="Q53" s="133">
        <v>37.1</v>
      </c>
      <c r="R53" s="138">
        <v>12.45</v>
      </c>
      <c r="S53" s="138">
        <v>48.3</v>
      </c>
      <c r="T53" s="141">
        <v>100</v>
      </c>
      <c r="U53" s="133">
        <v>0.09</v>
      </c>
      <c r="V53" s="133">
        <v>21.17</v>
      </c>
      <c r="W53" s="120">
        <v>3.33</v>
      </c>
      <c r="X53" s="134">
        <v>1.55</v>
      </c>
      <c r="Y53" s="134">
        <v>0.28</v>
      </c>
      <c r="Z53" s="129">
        <v>5.54</v>
      </c>
      <c r="AA53" s="130">
        <v>0.03</v>
      </c>
      <c r="AB53" s="130">
        <v>0.3</v>
      </c>
      <c r="AC53" s="130">
        <v>2.9</v>
      </c>
      <c r="AD53" s="130">
        <v>0.95</v>
      </c>
      <c r="AE53" s="130">
        <v>0.9</v>
      </c>
      <c r="AF53" s="144">
        <v>10</v>
      </c>
      <c r="AG53" s="131">
        <v>30</v>
      </c>
      <c r="AH53" s="131">
        <v>70</v>
      </c>
      <c r="AI53" s="137">
        <v>0</v>
      </c>
      <c r="AJ53" s="137">
        <v>6.75</v>
      </c>
      <c r="AK53" s="137">
        <v>0</v>
      </c>
      <c r="AL53" s="137">
        <v>10.32</v>
      </c>
      <c r="AM53" s="137">
        <v>4.82</v>
      </c>
      <c r="AN53" s="137">
        <v>6.88</v>
      </c>
      <c r="AO53" s="137">
        <v>4.82</v>
      </c>
      <c r="AP53" s="137">
        <v>0</v>
      </c>
      <c r="AQ53" s="137">
        <v>0.16</v>
      </c>
      <c r="AR53" s="137">
        <v>0.64</v>
      </c>
      <c r="AS53" s="137">
        <v>0.5</v>
      </c>
      <c r="AT53" s="137">
        <v>0.83</v>
      </c>
      <c r="AU53" s="137">
        <v>0.52</v>
      </c>
      <c r="AV53" s="137">
        <v>0.57</v>
      </c>
      <c r="AW53" s="137">
        <v>0</v>
      </c>
      <c r="AX53" s="137">
        <v>0</v>
      </c>
      <c r="AY53" s="137">
        <v>0</v>
      </c>
      <c r="AZ53" s="137">
        <v>0</v>
      </c>
      <c r="BA53" s="137">
        <v>0</v>
      </c>
      <c r="BB53" s="137">
        <v>0</v>
      </c>
      <c r="BC53" s="137">
        <v>0</v>
      </c>
      <c r="BD53" s="137">
        <v>0</v>
      </c>
      <c r="BE53" s="137">
        <v>0</v>
      </c>
      <c r="BF53" s="137">
        <v>0</v>
      </c>
      <c r="BG53" s="137">
        <v>0</v>
      </c>
      <c r="BH53" s="137">
        <v>0</v>
      </c>
      <c r="BI53" s="137">
        <v>0</v>
      </c>
      <c r="BJ53" s="137">
        <v>0</v>
      </c>
      <c r="BK53" s="137">
        <v>-18.02</v>
      </c>
      <c r="BL53" s="137">
        <v>0</v>
      </c>
      <c r="BM53" s="137">
        <v>112</v>
      </c>
      <c r="BN53" s="137">
        <v>27.8</v>
      </c>
      <c r="BO53" s="137">
        <v>66</v>
      </c>
      <c r="BP53" s="137">
        <v>6.2</v>
      </c>
      <c r="BQ53" s="137">
        <v>31.6</v>
      </c>
      <c r="BR53" s="137">
        <v>40.9</v>
      </c>
    </row>
    <row r="54" spans="1:70" ht="12.75">
      <c r="A54" s="126">
        <v>52</v>
      </c>
      <c r="B54" s="137" t="s">
        <v>121</v>
      </c>
      <c r="C54" s="91">
        <v>0.129</v>
      </c>
      <c r="D54" s="138">
        <v>90</v>
      </c>
      <c r="E54" s="133">
        <v>77.22</v>
      </c>
      <c r="F54" s="119">
        <v>69.33</v>
      </c>
      <c r="G54" s="133">
        <v>18.46</v>
      </c>
      <c r="H54" s="134">
        <v>9.99</v>
      </c>
      <c r="I54" s="134">
        <v>11.64</v>
      </c>
      <c r="J54" s="139">
        <v>5.73</v>
      </c>
      <c r="K54" s="133">
        <f t="shared" si="2"/>
        <v>5.7226</v>
      </c>
      <c r="L54" s="133">
        <f t="shared" si="3"/>
        <v>7.384000000000001</v>
      </c>
      <c r="M54" s="133">
        <v>40.03</v>
      </c>
      <c r="N54" s="119">
        <v>60</v>
      </c>
      <c r="O54" s="133">
        <v>27.7</v>
      </c>
      <c r="P54" s="138">
        <v>44.66</v>
      </c>
      <c r="Q54" s="133">
        <v>34.3</v>
      </c>
      <c r="R54" s="138">
        <v>11</v>
      </c>
      <c r="S54" s="138">
        <v>44.66</v>
      </c>
      <c r="T54" s="141">
        <v>100</v>
      </c>
      <c r="U54" s="133">
        <v>0.1</v>
      </c>
      <c r="V54" s="133">
        <v>23.12</v>
      </c>
      <c r="W54" s="120">
        <v>3.2</v>
      </c>
      <c r="X54" s="134">
        <v>1.66</v>
      </c>
      <c r="Y54" s="134">
        <v>0.28</v>
      </c>
      <c r="Z54" s="129">
        <v>5.93</v>
      </c>
      <c r="AA54" s="130">
        <v>0.03</v>
      </c>
      <c r="AB54" s="130">
        <v>0.3</v>
      </c>
      <c r="AC54" s="130">
        <v>2.9</v>
      </c>
      <c r="AD54" s="130">
        <v>0.95</v>
      </c>
      <c r="AE54" s="130">
        <v>0.9</v>
      </c>
      <c r="AF54" s="144">
        <v>10.56</v>
      </c>
      <c r="AG54" s="131">
        <v>30</v>
      </c>
      <c r="AH54" s="131">
        <v>70</v>
      </c>
      <c r="AI54" s="137">
        <v>0</v>
      </c>
      <c r="AJ54" s="137">
        <v>6.23</v>
      </c>
      <c r="AK54" s="137">
        <v>0</v>
      </c>
      <c r="AL54" s="137">
        <v>11.07</v>
      </c>
      <c r="AM54" s="137">
        <v>5.17</v>
      </c>
      <c r="AN54" s="137">
        <v>7.39</v>
      </c>
      <c r="AO54" s="137">
        <v>5.17</v>
      </c>
      <c r="AP54" s="137">
        <v>0</v>
      </c>
      <c r="AQ54" s="137">
        <v>0.16</v>
      </c>
      <c r="AR54" s="137">
        <v>0.67</v>
      </c>
      <c r="AS54" s="137">
        <v>0.52</v>
      </c>
      <c r="AT54" s="137">
        <v>0.86</v>
      </c>
      <c r="AU54" s="137">
        <v>0.54</v>
      </c>
      <c r="AV54" s="137">
        <v>0.59</v>
      </c>
      <c r="AW54" s="137">
        <v>0</v>
      </c>
      <c r="AX54" s="137">
        <v>0</v>
      </c>
      <c r="AY54" s="137">
        <v>0</v>
      </c>
      <c r="AZ54" s="137">
        <v>0</v>
      </c>
      <c r="BA54" s="137">
        <v>0</v>
      </c>
      <c r="BB54" s="137">
        <v>0</v>
      </c>
      <c r="BC54" s="137">
        <v>0</v>
      </c>
      <c r="BD54" s="137">
        <v>0</v>
      </c>
      <c r="BE54" s="137">
        <v>0</v>
      </c>
      <c r="BF54" s="137">
        <v>0</v>
      </c>
      <c r="BG54" s="137">
        <v>0</v>
      </c>
      <c r="BH54" s="137">
        <v>0</v>
      </c>
      <c r="BI54" s="137">
        <v>0</v>
      </c>
      <c r="BJ54" s="137">
        <v>0</v>
      </c>
      <c r="BK54" s="137">
        <v>-18.02</v>
      </c>
      <c r="BL54" s="137">
        <v>0</v>
      </c>
      <c r="BM54" s="137">
        <v>112</v>
      </c>
      <c r="BN54" s="137">
        <v>27.8</v>
      </c>
      <c r="BO54" s="137">
        <v>66</v>
      </c>
      <c r="BP54" s="137">
        <v>6.2</v>
      </c>
      <c r="BQ54" s="137">
        <v>31</v>
      </c>
      <c r="BR54" s="137">
        <v>40</v>
      </c>
    </row>
    <row r="55" spans="1:70" ht="12.75">
      <c r="A55" s="126">
        <v>53</v>
      </c>
      <c r="B55" s="137" t="s">
        <v>122</v>
      </c>
      <c r="C55" s="91">
        <v>0.139</v>
      </c>
      <c r="D55" s="138">
        <v>90</v>
      </c>
      <c r="E55" s="133">
        <v>83.67</v>
      </c>
      <c r="F55" s="119">
        <v>76.67</v>
      </c>
      <c r="G55" s="133">
        <v>23.7</v>
      </c>
      <c r="H55" s="134">
        <v>11.42</v>
      </c>
      <c r="I55" s="134">
        <v>14.95</v>
      </c>
      <c r="J55" s="139">
        <v>7.37</v>
      </c>
      <c r="K55" s="133">
        <f t="shared" si="2"/>
        <v>7.3469999999999995</v>
      </c>
      <c r="L55" s="133">
        <f t="shared" si="3"/>
        <v>9.48</v>
      </c>
      <c r="M55" s="133">
        <v>40</v>
      </c>
      <c r="N55" s="119">
        <v>60</v>
      </c>
      <c r="O55" s="133">
        <v>23.56</v>
      </c>
      <c r="P55" s="138">
        <v>36.66</v>
      </c>
      <c r="Q55" s="133">
        <v>28.8</v>
      </c>
      <c r="R55" s="138">
        <v>4.44</v>
      </c>
      <c r="S55" s="138">
        <v>36.66</v>
      </c>
      <c r="T55" s="141">
        <v>100</v>
      </c>
      <c r="U55" s="133">
        <v>0.1</v>
      </c>
      <c r="V55" s="133">
        <v>24.2</v>
      </c>
      <c r="W55" s="120">
        <v>4.33</v>
      </c>
      <c r="X55" s="134">
        <v>2.22</v>
      </c>
      <c r="Y55" s="134">
        <v>0.29</v>
      </c>
      <c r="Z55" s="129">
        <v>7.66</v>
      </c>
      <c r="AA55" s="130">
        <v>0.03</v>
      </c>
      <c r="AB55" s="130">
        <v>0.33</v>
      </c>
      <c r="AC55" s="130">
        <v>2.9</v>
      </c>
      <c r="AD55" s="130">
        <v>0.95</v>
      </c>
      <c r="AE55" s="130">
        <v>0.9</v>
      </c>
      <c r="AF55" s="144">
        <v>11.11</v>
      </c>
      <c r="AG55" s="131">
        <v>30</v>
      </c>
      <c r="AH55" s="131">
        <v>70</v>
      </c>
      <c r="AI55" s="137">
        <v>0</v>
      </c>
      <c r="AJ55" s="137">
        <v>5.3</v>
      </c>
      <c r="AK55" s="137">
        <v>0</v>
      </c>
      <c r="AL55" s="137">
        <v>14.22</v>
      </c>
      <c r="AM55" s="137">
        <v>6.64</v>
      </c>
      <c r="AN55" s="137">
        <v>9.48</v>
      </c>
      <c r="AO55" s="137">
        <v>6.64</v>
      </c>
      <c r="AP55" s="137">
        <v>0</v>
      </c>
      <c r="AQ55" s="137">
        <v>0.19</v>
      </c>
      <c r="AR55" s="137">
        <v>0.76</v>
      </c>
      <c r="AS55" s="137">
        <v>0.59</v>
      </c>
      <c r="AT55" s="137">
        <v>0.98</v>
      </c>
      <c r="AU55" s="137">
        <v>0.62</v>
      </c>
      <c r="AV55" s="137">
        <v>0.68</v>
      </c>
      <c r="AW55" s="137">
        <v>0</v>
      </c>
      <c r="AX55" s="137">
        <v>0</v>
      </c>
      <c r="AY55" s="137">
        <v>0</v>
      </c>
      <c r="AZ55" s="137">
        <v>0</v>
      </c>
      <c r="BA55" s="137">
        <v>0</v>
      </c>
      <c r="BB55" s="137">
        <v>0</v>
      </c>
      <c r="BC55" s="137">
        <v>0</v>
      </c>
      <c r="BD55" s="137">
        <v>0</v>
      </c>
      <c r="BE55" s="137">
        <v>0</v>
      </c>
      <c r="BF55" s="137">
        <v>0</v>
      </c>
      <c r="BG55" s="137">
        <v>0</v>
      </c>
      <c r="BH55" s="137">
        <v>0</v>
      </c>
      <c r="BI55" s="137">
        <v>0</v>
      </c>
      <c r="BJ55" s="137">
        <v>0</v>
      </c>
      <c r="BK55" s="137">
        <v>-18.02</v>
      </c>
      <c r="BL55" s="137">
        <v>0</v>
      </c>
      <c r="BM55" s="137">
        <v>112</v>
      </c>
      <c r="BN55" s="137">
        <v>27.8</v>
      </c>
      <c r="BO55" s="137">
        <v>66</v>
      </c>
      <c r="BP55" s="137">
        <v>6.2</v>
      </c>
      <c r="BQ55" s="137">
        <v>31</v>
      </c>
      <c r="BR55" s="137">
        <v>40</v>
      </c>
    </row>
    <row r="56" spans="1:70" ht="12.75">
      <c r="A56" s="126">
        <v>54</v>
      </c>
      <c r="B56" s="137" t="s">
        <v>123</v>
      </c>
      <c r="C56" s="91">
        <v>0.103</v>
      </c>
      <c r="D56" s="138">
        <v>88.36</v>
      </c>
      <c r="E56" s="133">
        <v>62</v>
      </c>
      <c r="F56" s="119">
        <v>60</v>
      </c>
      <c r="G56" s="133">
        <v>11.12</v>
      </c>
      <c r="H56" s="134">
        <v>6.64</v>
      </c>
      <c r="I56" s="134">
        <v>6.73</v>
      </c>
      <c r="J56" s="139">
        <v>1.81</v>
      </c>
      <c r="K56" s="133">
        <f t="shared" si="2"/>
        <v>2.4463999999999997</v>
      </c>
      <c r="L56" s="133">
        <f t="shared" si="3"/>
        <v>2.6688</v>
      </c>
      <c r="M56" s="133">
        <v>29</v>
      </c>
      <c r="N56" s="218">
        <v>71</v>
      </c>
      <c r="O56" s="133">
        <v>34.4</v>
      </c>
      <c r="P56" s="138">
        <v>56.5</v>
      </c>
      <c r="Q56" s="133">
        <v>37.76</v>
      </c>
      <c r="R56" s="138">
        <v>6.6</v>
      </c>
      <c r="S56" s="138">
        <v>56.5</v>
      </c>
      <c r="T56" s="141">
        <v>100</v>
      </c>
      <c r="U56" s="133">
        <v>0.1</v>
      </c>
      <c r="V56" s="133">
        <v>20.94</v>
      </c>
      <c r="W56" s="120">
        <v>1.44</v>
      </c>
      <c r="X56" s="134">
        <v>0.93</v>
      </c>
      <c r="Y56" s="134">
        <v>0.24</v>
      </c>
      <c r="Z56" s="129">
        <v>3.88</v>
      </c>
      <c r="AA56" s="130">
        <v>0.3</v>
      </c>
      <c r="AB56" s="130">
        <v>0</v>
      </c>
      <c r="AC56" s="130">
        <v>2.9</v>
      </c>
      <c r="AD56" s="130">
        <v>0.95</v>
      </c>
      <c r="AE56" s="130">
        <v>0.9</v>
      </c>
      <c r="AF56" s="144">
        <v>10</v>
      </c>
      <c r="AG56" s="131">
        <v>100</v>
      </c>
      <c r="AH56" s="131">
        <v>0</v>
      </c>
      <c r="AI56" s="137">
        <v>0</v>
      </c>
      <c r="AJ56" s="137">
        <v>10.32</v>
      </c>
      <c r="AK56" s="137">
        <v>0</v>
      </c>
      <c r="AL56" s="137">
        <v>8.78</v>
      </c>
      <c r="AM56" s="137">
        <v>2.89</v>
      </c>
      <c r="AN56" s="137">
        <v>2.34</v>
      </c>
      <c r="AO56" s="137">
        <v>2.66</v>
      </c>
      <c r="AP56" s="137">
        <v>0</v>
      </c>
      <c r="AQ56" s="137">
        <v>0.11</v>
      </c>
      <c r="AR56" s="137">
        <v>0.45</v>
      </c>
      <c r="AS56" s="137">
        <v>0.35</v>
      </c>
      <c r="AT56" s="137">
        <v>0.57</v>
      </c>
      <c r="AU56" s="137">
        <v>0.36</v>
      </c>
      <c r="AV56" s="137">
        <v>0.39</v>
      </c>
      <c r="AW56" s="137">
        <v>0</v>
      </c>
      <c r="AX56" s="137">
        <v>0</v>
      </c>
      <c r="AY56" s="137">
        <v>0</v>
      </c>
      <c r="AZ56" s="137">
        <v>0</v>
      </c>
      <c r="BA56" s="137">
        <v>0</v>
      </c>
      <c r="BB56" s="137">
        <v>0</v>
      </c>
      <c r="BC56" s="137">
        <v>0</v>
      </c>
      <c r="BD56" s="137">
        <v>0</v>
      </c>
      <c r="BE56" s="137">
        <v>0</v>
      </c>
      <c r="BF56" s="137">
        <v>0</v>
      </c>
      <c r="BG56" s="137">
        <v>0</v>
      </c>
      <c r="BH56" s="137">
        <v>0</v>
      </c>
      <c r="BI56" s="137">
        <v>0</v>
      </c>
      <c r="BJ56" s="137">
        <v>0</v>
      </c>
      <c r="BK56" s="137">
        <v>-6.28</v>
      </c>
      <c r="BL56" s="137">
        <v>0</v>
      </c>
      <c r="BM56" s="137">
        <v>120</v>
      </c>
      <c r="BN56" s="137">
        <v>41.9</v>
      </c>
      <c r="BO56" s="137">
        <v>49.2</v>
      </c>
      <c r="BP56" s="137">
        <v>8.9</v>
      </c>
      <c r="BQ56" s="137">
        <v>22</v>
      </c>
      <c r="BR56" s="137">
        <v>24</v>
      </c>
    </row>
    <row r="57" spans="1:70" ht="12.75">
      <c r="A57" s="126">
        <v>55</v>
      </c>
      <c r="B57" s="137" t="s">
        <v>124</v>
      </c>
      <c r="C57" s="91">
        <v>0.12</v>
      </c>
      <c r="D57" s="138">
        <v>88.1</v>
      </c>
      <c r="E57" s="133">
        <v>70</v>
      </c>
      <c r="F57" s="119">
        <v>68</v>
      </c>
      <c r="G57" s="133">
        <v>17.16</v>
      </c>
      <c r="H57" s="134">
        <v>7.67</v>
      </c>
      <c r="I57" s="134">
        <v>10.38</v>
      </c>
      <c r="J57" s="139">
        <v>2.8</v>
      </c>
      <c r="K57" s="133">
        <f t="shared" si="2"/>
        <v>2.9172000000000002</v>
      </c>
      <c r="L57" s="133">
        <f t="shared" si="3"/>
        <v>3.2604</v>
      </c>
      <c r="M57" s="133">
        <v>29</v>
      </c>
      <c r="N57" s="119">
        <v>71</v>
      </c>
      <c r="O57" s="133">
        <v>32</v>
      </c>
      <c r="P57" s="138">
        <v>48.25</v>
      </c>
      <c r="Q57" s="133">
        <v>36.65</v>
      </c>
      <c r="R57" s="138">
        <v>8.25</v>
      </c>
      <c r="S57" s="138">
        <v>48.25</v>
      </c>
      <c r="T57" s="141">
        <v>100</v>
      </c>
      <c r="U57" s="133">
        <v>0.1</v>
      </c>
      <c r="V57" s="133">
        <v>23.04</v>
      </c>
      <c r="W57" s="120">
        <v>1.55</v>
      </c>
      <c r="X57" s="134">
        <v>1.4</v>
      </c>
      <c r="Y57" s="134">
        <v>0.27</v>
      </c>
      <c r="Z57" s="129">
        <v>5.19</v>
      </c>
      <c r="AA57" s="130">
        <v>0.03</v>
      </c>
      <c r="AB57" s="130">
        <v>0.23</v>
      </c>
      <c r="AC57" s="130">
        <v>2.9</v>
      </c>
      <c r="AD57" s="130">
        <v>0.69</v>
      </c>
      <c r="AE57" s="130">
        <v>0.9</v>
      </c>
      <c r="AF57" s="144">
        <v>10</v>
      </c>
      <c r="AG57" s="131">
        <v>100</v>
      </c>
      <c r="AH57" s="131">
        <v>0</v>
      </c>
      <c r="AI57" s="137">
        <v>0</v>
      </c>
      <c r="AJ57" s="137">
        <v>9.6</v>
      </c>
      <c r="AK57" s="137">
        <v>0</v>
      </c>
      <c r="AL57" s="137">
        <v>13.56</v>
      </c>
      <c r="AM57" s="137">
        <v>4.63</v>
      </c>
      <c r="AN57" s="137">
        <v>3.6</v>
      </c>
      <c r="AO57" s="137">
        <v>4.31</v>
      </c>
      <c r="AP57" s="137">
        <v>0</v>
      </c>
      <c r="AQ57" s="137">
        <v>0.13</v>
      </c>
      <c r="AR57" s="137">
        <v>0.52</v>
      </c>
      <c r="AS57" s="137">
        <v>0.4</v>
      </c>
      <c r="AT57" s="137">
        <v>0.66</v>
      </c>
      <c r="AU57" s="137">
        <v>0.42</v>
      </c>
      <c r="AV57" s="137">
        <v>0.45</v>
      </c>
      <c r="AW57" s="137">
        <v>0</v>
      </c>
      <c r="AX57" s="137">
        <v>0</v>
      </c>
      <c r="AY57" s="137">
        <v>0</v>
      </c>
      <c r="AZ57" s="137">
        <v>0</v>
      </c>
      <c r="BA57" s="137">
        <v>0</v>
      </c>
      <c r="BB57" s="137">
        <v>0</v>
      </c>
      <c r="BC57" s="137">
        <v>0</v>
      </c>
      <c r="BD57" s="137">
        <v>0</v>
      </c>
      <c r="BE57" s="137">
        <v>0</v>
      </c>
      <c r="BF57" s="137">
        <v>0</v>
      </c>
      <c r="BG57" s="137">
        <v>0</v>
      </c>
      <c r="BH57" s="137">
        <v>0</v>
      </c>
      <c r="BI57" s="137">
        <v>0</v>
      </c>
      <c r="BJ57" s="137">
        <v>0</v>
      </c>
      <c r="BK57" s="137">
        <v>-18.02</v>
      </c>
      <c r="BL57" s="137">
        <v>0</v>
      </c>
      <c r="BM57" s="137">
        <v>120</v>
      </c>
      <c r="BN57" s="137">
        <v>41.9</v>
      </c>
      <c r="BO57" s="137">
        <v>49.2</v>
      </c>
      <c r="BP57" s="137">
        <v>8.9</v>
      </c>
      <c r="BQ57" s="137">
        <v>17</v>
      </c>
      <c r="BR57" s="137">
        <v>19</v>
      </c>
    </row>
    <row r="58" spans="1:70" ht="12.75">
      <c r="A58" s="126">
        <v>56</v>
      </c>
      <c r="B58" s="137" t="s">
        <v>125</v>
      </c>
      <c r="C58" s="91">
        <v>0.114</v>
      </c>
      <c r="D58" s="138">
        <v>86</v>
      </c>
      <c r="E58" s="133">
        <v>67</v>
      </c>
      <c r="F58" s="119">
        <v>58</v>
      </c>
      <c r="G58" s="133">
        <v>17.7</v>
      </c>
      <c r="H58" s="134">
        <v>7.73</v>
      </c>
      <c r="I58" s="134">
        <v>10.7</v>
      </c>
      <c r="J58" s="139">
        <v>2.89</v>
      </c>
      <c r="K58" s="133">
        <f t="shared" si="2"/>
        <v>3.009</v>
      </c>
      <c r="L58" s="133">
        <f t="shared" si="3"/>
        <v>3.363</v>
      </c>
      <c r="M58" s="133">
        <v>29</v>
      </c>
      <c r="N58" s="218">
        <v>71</v>
      </c>
      <c r="O58" s="133">
        <v>32</v>
      </c>
      <c r="P58" s="138">
        <v>48.6</v>
      </c>
      <c r="Q58" s="133">
        <v>42.5</v>
      </c>
      <c r="R58" s="138">
        <v>9</v>
      </c>
      <c r="S58" s="138">
        <v>48.6</v>
      </c>
      <c r="T58" s="141">
        <v>100</v>
      </c>
      <c r="U58" s="133">
        <v>0.1</v>
      </c>
      <c r="V58" s="133">
        <v>20.7</v>
      </c>
      <c r="W58" s="120">
        <v>3</v>
      </c>
      <c r="X58" s="134">
        <v>1.63</v>
      </c>
      <c r="Y58" s="134">
        <v>0.27</v>
      </c>
      <c r="Z58" s="129">
        <v>6.04</v>
      </c>
      <c r="AA58" s="130">
        <v>0.03</v>
      </c>
      <c r="AB58" s="130">
        <v>0.31</v>
      </c>
      <c r="AC58" s="130">
        <v>2.9</v>
      </c>
      <c r="AD58" s="130">
        <v>0.95</v>
      </c>
      <c r="AE58" s="130">
        <v>0.9</v>
      </c>
      <c r="AF58" s="144">
        <v>10</v>
      </c>
      <c r="AG58" s="131">
        <v>100</v>
      </c>
      <c r="AH58" s="131">
        <v>0</v>
      </c>
      <c r="AI58" s="137">
        <v>0</v>
      </c>
      <c r="AJ58" s="137">
        <v>9.6</v>
      </c>
      <c r="AK58" s="137">
        <v>0</v>
      </c>
      <c r="AL58" s="137">
        <v>13.98</v>
      </c>
      <c r="AM58" s="137">
        <v>4.96</v>
      </c>
      <c r="AN58" s="137">
        <v>3.72</v>
      </c>
      <c r="AO58" s="137">
        <v>4.61</v>
      </c>
      <c r="AP58" s="137">
        <v>0</v>
      </c>
      <c r="AQ58" s="137">
        <v>0.13</v>
      </c>
      <c r="AR58" s="137">
        <v>0.52</v>
      </c>
      <c r="AS58" s="137">
        <v>0.4</v>
      </c>
      <c r="AT58" s="137">
        <v>0.66</v>
      </c>
      <c r="AU58" s="137">
        <v>0.42</v>
      </c>
      <c r="AV58" s="137">
        <v>0.46</v>
      </c>
      <c r="AW58" s="137">
        <v>0</v>
      </c>
      <c r="AX58" s="137">
        <v>0</v>
      </c>
      <c r="AY58" s="137">
        <v>0</v>
      </c>
      <c r="AZ58" s="137">
        <v>0</v>
      </c>
      <c r="BA58" s="137">
        <v>0</v>
      </c>
      <c r="BB58" s="137">
        <v>0</v>
      </c>
      <c r="BC58" s="137">
        <v>0</v>
      </c>
      <c r="BD58" s="137">
        <v>0</v>
      </c>
      <c r="BE58" s="137">
        <v>0</v>
      </c>
      <c r="BF58" s="137">
        <v>0</v>
      </c>
      <c r="BG58" s="137">
        <v>0</v>
      </c>
      <c r="BH58" s="137">
        <v>0</v>
      </c>
      <c r="BI58" s="137">
        <v>0</v>
      </c>
      <c r="BJ58" s="137">
        <v>0</v>
      </c>
      <c r="BK58" s="137">
        <v>-18.02</v>
      </c>
      <c r="BL58" s="137">
        <v>0</v>
      </c>
      <c r="BM58" s="137">
        <v>120</v>
      </c>
      <c r="BN58" s="137">
        <v>41.9</v>
      </c>
      <c r="BO58" s="137">
        <v>49.2</v>
      </c>
      <c r="BP58" s="137">
        <v>8.9</v>
      </c>
      <c r="BQ58" s="137">
        <v>17</v>
      </c>
      <c r="BR58" s="137">
        <v>19</v>
      </c>
    </row>
    <row r="59" spans="1:70" ht="12.75">
      <c r="A59" s="126">
        <v>57</v>
      </c>
      <c r="B59" s="137" t="s">
        <v>126</v>
      </c>
      <c r="C59" s="91">
        <v>0.114</v>
      </c>
      <c r="D59" s="138">
        <v>86</v>
      </c>
      <c r="E59" s="133">
        <v>72</v>
      </c>
      <c r="F59" s="119">
        <v>63</v>
      </c>
      <c r="G59" s="133">
        <v>18</v>
      </c>
      <c r="H59" s="134">
        <v>8.34</v>
      </c>
      <c r="I59" s="134">
        <v>11.1</v>
      </c>
      <c r="J59" s="139">
        <v>3.15</v>
      </c>
      <c r="K59" s="133">
        <f t="shared" si="2"/>
        <v>3.06</v>
      </c>
      <c r="L59" s="133">
        <f t="shared" si="3"/>
        <v>3.42</v>
      </c>
      <c r="M59" s="133">
        <v>29</v>
      </c>
      <c r="N59" s="218">
        <v>71</v>
      </c>
      <c r="O59" s="133">
        <v>26.74</v>
      </c>
      <c r="P59" s="138">
        <v>43.94</v>
      </c>
      <c r="Q59" s="133">
        <v>40</v>
      </c>
      <c r="R59" s="138">
        <v>9</v>
      </c>
      <c r="S59" s="138">
        <v>43.94</v>
      </c>
      <c r="T59" s="141">
        <v>100</v>
      </c>
      <c r="U59" s="133">
        <v>0.1</v>
      </c>
      <c r="V59" s="133">
        <v>25.06</v>
      </c>
      <c r="W59" s="120">
        <v>3</v>
      </c>
      <c r="X59" s="134">
        <v>1.53</v>
      </c>
      <c r="Y59" s="134">
        <v>0.3</v>
      </c>
      <c r="Z59" s="129">
        <v>5.1</v>
      </c>
      <c r="AA59" s="130">
        <v>0.03</v>
      </c>
      <c r="AB59" s="130">
        <v>0.33</v>
      </c>
      <c r="AC59" s="130">
        <v>2.9</v>
      </c>
      <c r="AD59" s="130">
        <v>0.95</v>
      </c>
      <c r="AE59" s="130">
        <v>0.9</v>
      </c>
      <c r="AF59" s="144">
        <v>10</v>
      </c>
      <c r="AG59" s="131">
        <v>100</v>
      </c>
      <c r="AH59" s="131">
        <v>0</v>
      </c>
      <c r="AI59" s="137">
        <v>0</v>
      </c>
      <c r="AJ59" s="137">
        <v>8.02</v>
      </c>
      <c r="AK59" s="137">
        <v>0</v>
      </c>
      <c r="AL59" s="137">
        <v>14.22</v>
      </c>
      <c r="AM59" s="137">
        <v>5.22</v>
      </c>
      <c r="AN59" s="137">
        <v>3.78</v>
      </c>
      <c r="AO59" s="137">
        <v>4.85</v>
      </c>
      <c r="AP59" s="137">
        <v>0</v>
      </c>
      <c r="AQ59" s="137">
        <v>0.14</v>
      </c>
      <c r="AR59" s="137">
        <v>0.56</v>
      </c>
      <c r="AS59" s="137">
        <v>0.44</v>
      </c>
      <c r="AT59" s="137">
        <v>0.71</v>
      </c>
      <c r="AU59" s="137">
        <v>0.45</v>
      </c>
      <c r="AV59" s="137">
        <v>0.49</v>
      </c>
      <c r="AW59" s="137">
        <v>0</v>
      </c>
      <c r="AX59" s="137">
        <v>0</v>
      </c>
      <c r="AY59" s="137">
        <v>0</v>
      </c>
      <c r="AZ59" s="137">
        <v>0</v>
      </c>
      <c r="BA59" s="137">
        <v>0</v>
      </c>
      <c r="BB59" s="137">
        <v>0</v>
      </c>
      <c r="BC59" s="137">
        <v>0</v>
      </c>
      <c r="BD59" s="137">
        <v>0</v>
      </c>
      <c r="BE59" s="137">
        <v>0</v>
      </c>
      <c r="BF59" s="137">
        <v>0</v>
      </c>
      <c r="BG59" s="137">
        <v>0</v>
      </c>
      <c r="BH59" s="137">
        <v>0</v>
      </c>
      <c r="BI59" s="137">
        <v>0</v>
      </c>
      <c r="BJ59" s="137">
        <v>0</v>
      </c>
      <c r="BK59" s="137">
        <v>-18.02</v>
      </c>
      <c r="BL59" s="137">
        <v>0</v>
      </c>
      <c r="BM59" s="137">
        <v>120</v>
      </c>
      <c r="BN59" s="137">
        <v>41.9</v>
      </c>
      <c r="BO59" s="137">
        <v>49.2</v>
      </c>
      <c r="BP59" s="137">
        <v>8.9</v>
      </c>
      <c r="BQ59" s="137">
        <v>17</v>
      </c>
      <c r="BR59" s="137">
        <v>19</v>
      </c>
    </row>
    <row r="60" spans="1:70" ht="12.75">
      <c r="A60" s="126">
        <v>58</v>
      </c>
      <c r="B60" s="137" t="s">
        <v>127</v>
      </c>
      <c r="C60" s="91">
        <v>0.124</v>
      </c>
      <c r="D60" s="138">
        <v>86</v>
      </c>
      <c r="E60" s="133">
        <v>74</v>
      </c>
      <c r="F60" s="119">
        <v>66</v>
      </c>
      <c r="G60" s="133">
        <v>22</v>
      </c>
      <c r="H60" s="134">
        <v>9.17</v>
      </c>
      <c r="I60" s="134">
        <v>13.56</v>
      </c>
      <c r="J60" s="139">
        <v>3.85</v>
      </c>
      <c r="K60" s="133">
        <f t="shared" si="2"/>
        <v>3.52</v>
      </c>
      <c r="L60" s="133">
        <f t="shared" si="3"/>
        <v>3.74</v>
      </c>
      <c r="M60" s="133">
        <v>29</v>
      </c>
      <c r="N60" s="119">
        <v>71</v>
      </c>
      <c r="O60" s="133">
        <v>23.25</v>
      </c>
      <c r="P60" s="138">
        <v>40.7</v>
      </c>
      <c r="Q60" s="133">
        <v>38.5</v>
      </c>
      <c r="R60" s="138">
        <v>7</v>
      </c>
      <c r="S60" s="138">
        <v>40.7</v>
      </c>
      <c r="T60" s="141">
        <v>100</v>
      </c>
      <c r="U60" s="133">
        <v>0.1</v>
      </c>
      <c r="V60" s="133">
        <v>23.5</v>
      </c>
      <c r="W60" s="120">
        <v>3.8</v>
      </c>
      <c r="X60" s="134">
        <v>1.54</v>
      </c>
      <c r="Y60" s="134">
        <v>0.29</v>
      </c>
      <c r="Z60" s="129">
        <v>5.31</v>
      </c>
      <c r="AA60" s="130">
        <v>0.03</v>
      </c>
      <c r="AB60" s="130">
        <v>0.24</v>
      </c>
      <c r="AC60" s="130">
        <v>2.9</v>
      </c>
      <c r="AD60" s="130">
        <v>0.95</v>
      </c>
      <c r="AE60" s="130">
        <v>0.9</v>
      </c>
      <c r="AF60" s="144">
        <v>10</v>
      </c>
      <c r="AG60" s="131">
        <v>100</v>
      </c>
      <c r="AH60" s="131">
        <v>0</v>
      </c>
      <c r="AI60" s="137">
        <v>0</v>
      </c>
      <c r="AJ60" s="137">
        <v>6.98</v>
      </c>
      <c r="AK60" s="137">
        <v>0</v>
      </c>
      <c r="AL60" s="137">
        <v>17.38</v>
      </c>
      <c r="AM60" s="137">
        <v>6.38</v>
      </c>
      <c r="AN60" s="137">
        <v>4.62</v>
      </c>
      <c r="AO60" s="137">
        <v>5.93</v>
      </c>
      <c r="AP60" s="137">
        <v>0</v>
      </c>
      <c r="AQ60" s="137">
        <v>0.15</v>
      </c>
      <c r="AR60" s="137">
        <v>0.62</v>
      </c>
      <c r="AS60" s="137">
        <v>0.48</v>
      </c>
      <c r="AT60" s="137">
        <v>0.79</v>
      </c>
      <c r="AU60" s="137">
        <v>0.5</v>
      </c>
      <c r="AV60" s="137">
        <v>0.54</v>
      </c>
      <c r="AW60" s="137">
        <v>0</v>
      </c>
      <c r="AX60" s="137">
        <v>0</v>
      </c>
      <c r="AY60" s="137">
        <v>0</v>
      </c>
      <c r="AZ60" s="137">
        <v>0</v>
      </c>
      <c r="BA60" s="137">
        <v>0</v>
      </c>
      <c r="BB60" s="137">
        <v>0</v>
      </c>
      <c r="BC60" s="137">
        <v>0</v>
      </c>
      <c r="BD60" s="137">
        <v>0</v>
      </c>
      <c r="BE60" s="137">
        <v>0</v>
      </c>
      <c r="BF60" s="137">
        <v>0</v>
      </c>
      <c r="BG60" s="137">
        <v>0</v>
      </c>
      <c r="BH60" s="137">
        <v>0</v>
      </c>
      <c r="BI60" s="137">
        <v>0</v>
      </c>
      <c r="BJ60" s="137">
        <v>0</v>
      </c>
      <c r="BK60" s="137">
        <v>-18.02</v>
      </c>
      <c r="BL60" s="137">
        <v>0</v>
      </c>
      <c r="BM60" s="137">
        <v>120</v>
      </c>
      <c r="BN60" s="137">
        <v>41.9</v>
      </c>
      <c r="BO60" s="137">
        <v>49.2</v>
      </c>
      <c r="BP60" s="137">
        <v>8.9</v>
      </c>
      <c r="BQ60" s="137">
        <v>16</v>
      </c>
      <c r="BR60" s="137">
        <v>17</v>
      </c>
    </row>
    <row r="61" spans="1:70" ht="12.75">
      <c r="A61" s="126">
        <v>59</v>
      </c>
      <c r="B61" s="137" t="s">
        <v>128</v>
      </c>
      <c r="C61" s="91">
        <v>0.103</v>
      </c>
      <c r="D61" s="138">
        <v>88.6</v>
      </c>
      <c r="E61" s="133">
        <v>62</v>
      </c>
      <c r="F61" s="119">
        <v>60</v>
      </c>
      <c r="G61" s="133">
        <v>14.4</v>
      </c>
      <c r="H61" s="134">
        <v>7.22</v>
      </c>
      <c r="I61" s="134">
        <v>8.71</v>
      </c>
      <c r="J61" s="139">
        <v>2.35</v>
      </c>
      <c r="K61" s="133">
        <f t="shared" si="2"/>
        <v>3.168</v>
      </c>
      <c r="L61" s="133">
        <f t="shared" si="3"/>
        <v>3.4560000000000004</v>
      </c>
      <c r="M61" s="133">
        <v>29</v>
      </c>
      <c r="N61" s="119">
        <v>71</v>
      </c>
      <c r="O61" s="133">
        <v>32.47</v>
      </c>
      <c r="P61" s="138">
        <v>48.15</v>
      </c>
      <c r="Q61" s="133">
        <v>31.96</v>
      </c>
      <c r="R61" s="138">
        <v>7.52</v>
      </c>
      <c r="S61" s="138">
        <v>48.15</v>
      </c>
      <c r="T61" s="141">
        <v>100</v>
      </c>
      <c r="U61" s="133">
        <v>0.1</v>
      </c>
      <c r="V61" s="133">
        <v>25.82</v>
      </c>
      <c r="W61" s="120">
        <v>1.63</v>
      </c>
      <c r="X61" s="134">
        <v>1.08</v>
      </c>
      <c r="Y61" s="134">
        <v>0.28</v>
      </c>
      <c r="Z61" s="129">
        <v>3.86</v>
      </c>
      <c r="AA61" s="130">
        <v>0.03</v>
      </c>
      <c r="AB61" s="130">
        <v>0.3</v>
      </c>
      <c r="AC61" s="130">
        <v>2.9</v>
      </c>
      <c r="AD61" s="130">
        <v>0.95</v>
      </c>
      <c r="AE61" s="130">
        <v>0.9</v>
      </c>
      <c r="AF61" s="144">
        <v>10</v>
      </c>
      <c r="AG61" s="131">
        <v>100</v>
      </c>
      <c r="AH61" s="131">
        <v>0</v>
      </c>
      <c r="AI61" s="137">
        <v>0</v>
      </c>
      <c r="AJ61" s="137">
        <v>9.74</v>
      </c>
      <c r="AK61" s="137">
        <v>0</v>
      </c>
      <c r="AL61" s="137">
        <v>11.38</v>
      </c>
      <c r="AM61" s="137">
        <v>4.03</v>
      </c>
      <c r="AN61" s="137">
        <v>3.02</v>
      </c>
      <c r="AO61" s="137">
        <v>3.75</v>
      </c>
      <c r="AP61" s="137">
        <v>0</v>
      </c>
      <c r="AQ61" s="137">
        <v>0.12</v>
      </c>
      <c r="AR61" s="137">
        <v>0.49</v>
      </c>
      <c r="AS61" s="137">
        <v>0.38</v>
      </c>
      <c r="AT61" s="137">
        <v>0.62</v>
      </c>
      <c r="AU61" s="137">
        <v>0.39</v>
      </c>
      <c r="AV61" s="137">
        <v>0.43</v>
      </c>
      <c r="AW61" s="137">
        <v>0</v>
      </c>
      <c r="AX61" s="137">
        <v>0</v>
      </c>
      <c r="AY61" s="137">
        <v>0</v>
      </c>
      <c r="AZ61" s="137">
        <v>0</v>
      </c>
      <c r="BA61" s="137">
        <v>0</v>
      </c>
      <c r="BB61" s="137">
        <v>0</v>
      </c>
      <c r="BC61" s="137">
        <v>0</v>
      </c>
      <c r="BD61" s="137">
        <v>0</v>
      </c>
      <c r="BE61" s="137">
        <v>0</v>
      </c>
      <c r="BF61" s="137">
        <v>0</v>
      </c>
      <c r="BG61" s="137">
        <v>0</v>
      </c>
      <c r="BH61" s="137">
        <v>0</v>
      </c>
      <c r="BI61" s="137">
        <v>0</v>
      </c>
      <c r="BJ61" s="137">
        <v>0</v>
      </c>
      <c r="BK61" s="137">
        <v>0</v>
      </c>
      <c r="BL61" s="137">
        <v>0</v>
      </c>
      <c r="BM61" s="137">
        <v>99.32</v>
      </c>
      <c r="BN61" s="137">
        <v>41.9</v>
      </c>
      <c r="BO61" s="137">
        <v>49.2</v>
      </c>
      <c r="BP61" s="137">
        <v>8.9</v>
      </c>
      <c r="BQ61" s="137">
        <v>22</v>
      </c>
      <c r="BR61" s="137">
        <v>24</v>
      </c>
    </row>
    <row r="62" spans="1:70" ht="12.75">
      <c r="A62" s="126">
        <v>60</v>
      </c>
      <c r="B62" s="137" t="s">
        <v>129</v>
      </c>
      <c r="C62" s="91">
        <v>0.026</v>
      </c>
      <c r="D62" s="138">
        <v>21</v>
      </c>
      <c r="E62" s="133">
        <v>76</v>
      </c>
      <c r="F62" s="119">
        <v>66</v>
      </c>
      <c r="G62" s="133">
        <v>18.7</v>
      </c>
      <c r="H62" s="134">
        <v>6.57</v>
      </c>
      <c r="I62" s="134">
        <v>10.88</v>
      </c>
      <c r="J62" s="139">
        <v>2.74</v>
      </c>
      <c r="K62" s="133">
        <f t="shared" si="2"/>
        <v>2.992</v>
      </c>
      <c r="L62" s="133">
        <f t="shared" si="3"/>
        <v>3.3659999999999997</v>
      </c>
      <c r="M62" s="133">
        <v>22</v>
      </c>
      <c r="N62" s="119">
        <v>78</v>
      </c>
      <c r="O62" s="133">
        <v>33</v>
      </c>
      <c r="P62" s="138">
        <v>39.2</v>
      </c>
      <c r="Q62" s="133">
        <v>34.5</v>
      </c>
      <c r="R62" s="138">
        <v>0</v>
      </c>
      <c r="S62" s="138">
        <v>39.2</v>
      </c>
      <c r="T62" s="141">
        <v>100</v>
      </c>
      <c r="U62" s="133">
        <v>0.1</v>
      </c>
      <c r="V62" s="133">
        <v>27.77</v>
      </c>
      <c r="W62" s="120">
        <v>3.33</v>
      </c>
      <c r="X62" s="134">
        <v>1.5</v>
      </c>
      <c r="Y62" s="134">
        <v>0.25</v>
      </c>
      <c r="Z62" s="129">
        <v>6</v>
      </c>
      <c r="AA62" s="130">
        <v>0.03</v>
      </c>
      <c r="AB62" s="130">
        <v>0.25</v>
      </c>
      <c r="AC62" s="130">
        <v>3.55</v>
      </c>
      <c r="AD62" s="130">
        <v>0.95</v>
      </c>
      <c r="AE62" s="130">
        <v>0.9</v>
      </c>
      <c r="AF62" s="144">
        <v>11</v>
      </c>
      <c r="AG62" s="131">
        <v>100</v>
      </c>
      <c r="AH62" s="131">
        <v>0</v>
      </c>
      <c r="AI62" s="137">
        <v>0</v>
      </c>
      <c r="AJ62" s="137">
        <v>7.43</v>
      </c>
      <c r="AK62" s="137">
        <v>0</v>
      </c>
      <c r="AL62" s="137">
        <v>14.59</v>
      </c>
      <c r="AM62" s="137">
        <v>11.22</v>
      </c>
      <c r="AN62" s="137">
        <v>4.11</v>
      </c>
      <c r="AO62" s="137">
        <v>11.22</v>
      </c>
      <c r="AP62" s="137">
        <v>0</v>
      </c>
      <c r="AQ62" s="137">
        <v>0.11</v>
      </c>
      <c r="AR62" s="137">
        <v>0.45</v>
      </c>
      <c r="AS62" s="137">
        <v>0.34</v>
      </c>
      <c r="AT62" s="137">
        <v>0.56</v>
      </c>
      <c r="AU62" s="137">
        <v>0.36</v>
      </c>
      <c r="AV62" s="137">
        <v>0.39</v>
      </c>
      <c r="AW62" s="137">
        <v>0</v>
      </c>
      <c r="AX62" s="137">
        <v>0</v>
      </c>
      <c r="AY62" s="137">
        <v>0</v>
      </c>
      <c r="AZ62" s="137">
        <v>0</v>
      </c>
      <c r="BA62" s="137">
        <v>0</v>
      </c>
      <c r="BB62" s="137">
        <v>0</v>
      </c>
      <c r="BC62" s="137">
        <v>0</v>
      </c>
      <c r="BD62" s="137">
        <v>0</v>
      </c>
      <c r="BE62" s="137">
        <v>0</v>
      </c>
      <c r="BF62" s="137">
        <v>0</v>
      </c>
      <c r="BG62" s="137">
        <v>0</v>
      </c>
      <c r="BH62" s="137">
        <v>0</v>
      </c>
      <c r="BI62" s="137">
        <v>0</v>
      </c>
      <c r="BJ62" s="137">
        <v>0</v>
      </c>
      <c r="BK62" s="137">
        <v>-16.35</v>
      </c>
      <c r="BL62" s="137">
        <v>0</v>
      </c>
      <c r="BM62" s="137">
        <v>45</v>
      </c>
      <c r="BN62" s="137">
        <v>57.3</v>
      </c>
      <c r="BO62" s="137">
        <v>33</v>
      </c>
      <c r="BP62" s="137">
        <v>9.9</v>
      </c>
      <c r="BQ62" s="137">
        <v>16</v>
      </c>
      <c r="BR62" s="137">
        <v>18</v>
      </c>
    </row>
    <row r="63" spans="1:70" ht="12.75">
      <c r="A63" s="126">
        <v>61</v>
      </c>
      <c r="B63" s="137" t="s">
        <v>130</v>
      </c>
      <c r="C63" s="91">
        <v>0.047</v>
      </c>
      <c r="D63" s="138">
        <v>35</v>
      </c>
      <c r="E63" s="133">
        <v>73</v>
      </c>
      <c r="F63" s="119">
        <v>63</v>
      </c>
      <c r="G63" s="133">
        <v>19.8</v>
      </c>
      <c r="H63" s="134">
        <v>7.34</v>
      </c>
      <c r="I63" s="134">
        <v>11.26</v>
      </c>
      <c r="J63" s="139">
        <v>3.02</v>
      </c>
      <c r="K63" s="133">
        <f t="shared" si="2"/>
        <v>3.168</v>
      </c>
      <c r="L63" s="133">
        <f t="shared" si="3"/>
        <v>3.5640000000000005</v>
      </c>
      <c r="M63" s="133">
        <v>22</v>
      </c>
      <c r="N63" s="119">
        <v>78</v>
      </c>
      <c r="O63" s="133">
        <v>31.9</v>
      </c>
      <c r="P63" s="138">
        <v>39.3</v>
      </c>
      <c r="Q63" s="133">
        <v>38.1</v>
      </c>
      <c r="R63" s="138">
        <v>0</v>
      </c>
      <c r="S63" s="138">
        <v>39.3</v>
      </c>
      <c r="T63" s="141">
        <v>100</v>
      </c>
      <c r="U63" s="133">
        <v>0.1</v>
      </c>
      <c r="V63" s="133">
        <v>26.55</v>
      </c>
      <c r="W63" s="120">
        <v>3.35</v>
      </c>
      <c r="X63" s="134">
        <v>1.65</v>
      </c>
      <c r="Y63" s="134">
        <v>0.3</v>
      </c>
      <c r="Z63" s="129">
        <v>5.5</v>
      </c>
      <c r="AA63" s="130">
        <v>0.03</v>
      </c>
      <c r="AB63" s="130">
        <v>0.25</v>
      </c>
      <c r="AC63" s="130">
        <v>3.55</v>
      </c>
      <c r="AD63" s="130">
        <v>0.95</v>
      </c>
      <c r="AE63" s="130">
        <v>0.9</v>
      </c>
      <c r="AF63" s="144">
        <v>11</v>
      </c>
      <c r="AG63" s="131">
        <v>100</v>
      </c>
      <c r="AH63" s="131">
        <v>0</v>
      </c>
      <c r="AI63" s="137">
        <v>0</v>
      </c>
      <c r="AJ63" s="137">
        <v>7.18</v>
      </c>
      <c r="AK63" s="137">
        <v>0</v>
      </c>
      <c r="AL63" s="137">
        <v>14.85</v>
      </c>
      <c r="AM63" s="137">
        <v>9.9</v>
      </c>
      <c r="AN63" s="137">
        <v>4.95</v>
      </c>
      <c r="AO63" s="137">
        <v>9.9</v>
      </c>
      <c r="AP63" s="137">
        <v>0</v>
      </c>
      <c r="AQ63" s="137">
        <v>0.13</v>
      </c>
      <c r="AR63" s="137">
        <v>0.5</v>
      </c>
      <c r="AS63" s="137">
        <v>0.38</v>
      </c>
      <c r="AT63" s="137">
        <v>0.63</v>
      </c>
      <c r="AU63" s="137">
        <v>0.4</v>
      </c>
      <c r="AV63" s="137">
        <v>0.43</v>
      </c>
      <c r="AW63" s="137">
        <v>0</v>
      </c>
      <c r="AX63" s="137">
        <v>0</v>
      </c>
      <c r="AY63" s="137">
        <v>0</v>
      </c>
      <c r="AZ63" s="137">
        <v>0</v>
      </c>
      <c r="BA63" s="137">
        <v>0</v>
      </c>
      <c r="BB63" s="137">
        <v>0</v>
      </c>
      <c r="BC63" s="137">
        <v>0</v>
      </c>
      <c r="BD63" s="137">
        <v>0</v>
      </c>
      <c r="BE63" s="137">
        <v>0</v>
      </c>
      <c r="BF63" s="137">
        <v>0</v>
      </c>
      <c r="BG63" s="137">
        <v>0</v>
      </c>
      <c r="BH63" s="137">
        <v>0</v>
      </c>
      <c r="BI63" s="137">
        <v>0</v>
      </c>
      <c r="BJ63" s="137">
        <v>0</v>
      </c>
      <c r="BK63" s="137">
        <v>-16.35</v>
      </c>
      <c r="BL63" s="137">
        <v>0</v>
      </c>
      <c r="BM63" s="137">
        <v>45</v>
      </c>
      <c r="BN63" s="137">
        <v>57.3</v>
      </c>
      <c r="BO63" s="137">
        <v>33</v>
      </c>
      <c r="BP63" s="137">
        <v>9.9</v>
      </c>
      <c r="BQ63" s="137">
        <v>16</v>
      </c>
      <c r="BR63" s="137">
        <v>18</v>
      </c>
    </row>
    <row r="64" spans="1:70" ht="12.75">
      <c r="A64" s="126">
        <v>62</v>
      </c>
      <c r="B64" s="137" t="s">
        <v>131</v>
      </c>
      <c r="C64" s="91">
        <v>0.047</v>
      </c>
      <c r="D64" s="138">
        <v>33.5</v>
      </c>
      <c r="E64" s="133">
        <v>77</v>
      </c>
      <c r="F64" s="119">
        <v>68</v>
      </c>
      <c r="G64" s="133">
        <v>20.6</v>
      </c>
      <c r="H64" s="134">
        <v>8.03</v>
      </c>
      <c r="I64" s="134">
        <v>12</v>
      </c>
      <c r="J64" s="139">
        <v>3.43</v>
      </c>
      <c r="K64" s="133">
        <f t="shared" si="2"/>
        <v>3.708</v>
      </c>
      <c r="L64" s="133">
        <f t="shared" si="3"/>
        <v>4.12</v>
      </c>
      <c r="M64" s="133">
        <v>22</v>
      </c>
      <c r="N64" s="119">
        <v>78</v>
      </c>
      <c r="O64" s="133">
        <v>29.2</v>
      </c>
      <c r="P64" s="138">
        <v>45</v>
      </c>
      <c r="Q64" s="133">
        <v>35.3</v>
      </c>
      <c r="R64" s="138">
        <v>2</v>
      </c>
      <c r="S64" s="138">
        <v>45</v>
      </c>
      <c r="T64" s="141">
        <v>100</v>
      </c>
      <c r="U64" s="133">
        <v>0.1</v>
      </c>
      <c r="V64" s="133">
        <v>21.4</v>
      </c>
      <c r="W64" s="120">
        <v>2</v>
      </c>
      <c r="X64" s="134">
        <v>1.9</v>
      </c>
      <c r="Y64" s="134">
        <v>0.35</v>
      </c>
      <c r="Z64" s="129">
        <v>5.43</v>
      </c>
      <c r="AA64" s="130">
        <v>0.03</v>
      </c>
      <c r="AB64" s="130">
        <v>0.29</v>
      </c>
      <c r="AC64" s="130">
        <v>3.55</v>
      </c>
      <c r="AD64" s="130">
        <v>0.95</v>
      </c>
      <c r="AE64" s="130">
        <v>0.9</v>
      </c>
      <c r="AF64" s="144">
        <v>11</v>
      </c>
      <c r="AG64" s="131">
        <v>100</v>
      </c>
      <c r="AH64" s="131">
        <v>0</v>
      </c>
      <c r="AI64" s="137">
        <v>0</v>
      </c>
      <c r="AJ64" s="137">
        <v>6.57</v>
      </c>
      <c r="AK64" s="137">
        <v>0</v>
      </c>
      <c r="AL64" s="137">
        <v>15.45</v>
      </c>
      <c r="AM64" s="137">
        <v>10.3</v>
      </c>
      <c r="AN64" s="137">
        <v>5.15</v>
      </c>
      <c r="AO64" s="137">
        <v>10.3</v>
      </c>
      <c r="AP64" s="137">
        <v>0</v>
      </c>
      <c r="AQ64" s="137">
        <v>0.14</v>
      </c>
      <c r="AR64" s="137">
        <v>0.55</v>
      </c>
      <c r="AS64" s="137">
        <v>0.42</v>
      </c>
      <c r="AT64" s="137">
        <v>0.68</v>
      </c>
      <c r="AU64" s="137">
        <v>0.44</v>
      </c>
      <c r="AV64" s="137">
        <v>0.48</v>
      </c>
      <c r="AW64" s="137">
        <v>0</v>
      </c>
      <c r="AX64" s="137">
        <v>0</v>
      </c>
      <c r="AY64" s="137">
        <v>0</v>
      </c>
      <c r="AZ64" s="137">
        <v>0</v>
      </c>
      <c r="BA64" s="137">
        <v>0</v>
      </c>
      <c r="BB64" s="137">
        <v>0</v>
      </c>
      <c r="BC64" s="137">
        <v>0</v>
      </c>
      <c r="BD64" s="137">
        <v>0</v>
      </c>
      <c r="BE64" s="137">
        <v>0</v>
      </c>
      <c r="BF64" s="137">
        <v>0</v>
      </c>
      <c r="BG64" s="137">
        <v>0</v>
      </c>
      <c r="BH64" s="137">
        <v>0</v>
      </c>
      <c r="BI64" s="137">
        <v>0</v>
      </c>
      <c r="BJ64" s="137">
        <v>0</v>
      </c>
      <c r="BK64" s="137">
        <v>-16.35</v>
      </c>
      <c r="BL64" s="137">
        <v>0</v>
      </c>
      <c r="BM64" s="137">
        <v>45</v>
      </c>
      <c r="BN64" s="137">
        <v>57.3</v>
      </c>
      <c r="BO64" s="137">
        <v>33</v>
      </c>
      <c r="BP64" s="137">
        <v>9.9</v>
      </c>
      <c r="BQ64" s="137">
        <v>18</v>
      </c>
      <c r="BR64" s="137">
        <v>20</v>
      </c>
    </row>
    <row r="65" spans="1:70" ht="12.75">
      <c r="A65" s="126">
        <v>63</v>
      </c>
      <c r="B65" s="137" t="s">
        <v>132</v>
      </c>
      <c r="C65" s="91">
        <v>0.098</v>
      </c>
      <c r="D65" s="138">
        <v>77</v>
      </c>
      <c r="E65" s="133">
        <v>108</v>
      </c>
      <c r="F65" s="119">
        <v>109</v>
      </c>
      <c r="G65" s="133">
        <v>10</v>
      </c>
      <c r="H65" s="134">
        <v>5.8</v>
      </c>
      <c r="I65" s="134">
        <v>5.6</v>
      </c>
      <c r="J65" s="139">
        <v>0</v>
      </c>
      <c r="K65" s="133">
        <f t="shared" si="2"/>
        <v>1.47</v>
      </c>
      <c r="L65" s="133">
        <f t="shared" si="3"/>
        <v>1.81</v>
      </c>
      <c r="M65" s="133">
        <v>0</v>
      </c>
      <c r="N65" s="119">
        <v>0</v>
      </c>
      <c r="O65" s="133">
        <v>0.4</v>
      </c>
      <c r="P65" s="138">
        <v>0</v>
      </c>
      <c r="Q65" s="133">
        <v>0</v>
      </c>
      <c r="R65" s="138">
        <v>0</v>
      </c>
      <c r="S65" s="138">
        <v>0</v>
      </c>
      <c r="T65" s="141">
        <v>0</v>
      </c>
      <c r="U65" s="133">
        <v>0</v>
      </c>
      <c r="V65" s="133">
        <v>77.91</v>
      </c>
      <c r="W65" s="120">
        <v>0.4</v>
      </c>
      <c r="X65" s="134">
        <v>0.33</v>
      </c>
      <c r="Y65" s="134">
        <v>0.03</v>
      </c>
      <c r="Z65" s="129">
        <v>0</v>
      </c>
      <c r="AA65" s="130">
        <v>1.3</v>
      </c>
      <c r="AB65" s="130">
        <v>0.36</v>
      </c>
      <c r="AC65" s="130">
        <v>5.71</v>
      </c>
      <c r="AD65" s="130">
        <v>1.47</v>
      </c>
      <c r="AE65" s="130">
        <v>0</v>
      </c>
      <c r="AF65" s="144">
        <v>11.69</v>
      </c>
      <c r="AG65" s="131">
        <v>0</v>
      </c>
      <c r="AH65" s="131">
        <v>100</v>
      </c>
      <c r="AI65" s="137">
        <v>0</v>
      </c>
      <c r="AJ65" s="137">
        <v>0</v>
      </c>
      <c r="AK65" s="137">
        <v>0</v>
      </c>
      <c r="AL65" s="137">
        <v>10</v>
      </c>
      <c r="AM65" s="137">
        <v>10</v>
      </c>
      <c r="AN65" s="137">
        <v>0</v>
      </c>
      <c r="AO65" s="137">
        <v>10</v>
      </c>
      <c r="AP65" s="137">
        <v>0</v>
      </c>
      <c r="AQ65" s="137">
        <v>0</v>
      </c>
      <c r="AR65" s="137">
        <v>0</v>
      </c>
      <c r="AS65" s="137">
        <v>0</v>
      </c>
      <c r="AT65" s="137">
        <v>0</v>
      </c>
      <c r="AU65" s="137">
        <v>0</v>
      </c>
      <c r="AV65" s="137">
        <v>0</v>
      </c>
      <c r="AW65" s="137">
        <v>0</v>
      </c>
      <c r="AX65" s="137">
        <v>0</v>
      </c>
      <c r="AY65" s="137">
        <v>0</v>
      </c>
      <c r="AZ65" s="137">
        <v>0</v>
      </c>
      <c r="BA65" s="137">
        <v>0</v>
      </c>
      <c r="BB65" s="137">
        <v>0</v>
      </c>
      <c r="BC65" s="137">
        <v>0</v>
      </c>
      <c r="BD65" s="137">
        <v>0</v>
      </c>
      <c r="BE65" s="137">
        <v>0</v>
      </c>
      <c r="BF65" s="137">
        <v>0</v>
      </c>
      <c r="BG65" s="137">
        <v>0</v>
      </c>
      <c r="BH65" s="137">
        <v>0</v>
      </c>
      <c r="BI65" s="137">
        <v>0</v>
      </c>
      <c r="BJ65" s="137">
        <v>0</v>
      </c>
      <c r="BK65" s="137">
        <v>0</v>
      </c>
      <c r="BL65" s="137">
        <v>0</v>
      </c>
      <c r="BM65" s="137">
        <v>0</v>
      </c>
      <c r="BN65" s="137">
        <v>74.1</v>
      </c>
      <c r="BO65" s="137">
        <v>25.9</v>
      </c>
      <c r="BP65" s="137">
        <v>0</v>
      </c>
      <c r="BQ65" s="137">
        <v>14.7</v>
      </c>
      <c r="BR65" s="137">
        <v>18.1</v>
      </c>
    </row>
    <row r="66" spans="1:70" ht="12.75">
      <c r="A66" s="126">
        <v>64</v>
      </c>
      <c r="B66" s="137" t="s">
        <v>133</v>
      </c>
      <c r="C66" s="91">
        <v>0.088</v>
      </c>
      <c r="D66" s="138">
        <v>75</v>
      </c>
      <c r="E66" s="133">
        <v>108</v>
      </c>
      <c r="F66" s="119">
        <v>110</v>
      </c>
      <c r="G66" s="133">
        <v>4.5</v>
      </c>
      <c r="H66" s="134">
        <v>5</v>
      </c>
      <c r="I66" s="134">
        <v>2.56</v>
      </c>
      <c r="J66" s="139">
        <v>0</v>
      </c>
      <c r="K66" s="133">
        <f t="shared" si="2"/>
        <v>0.6614999999999999</v>
      </c>
      <c r="L66" s="133">
        <f t="shared" si="3"/>
        <v>0.8145</v>
      </c>
      <c r="M66" s="133">
        <v>0</v>
      </c>
      <c r="N66" s="119">
        <v>0</v>
      </c>
      <c r="O66" s="133">
        <v>0.15</v>
      </c>
      <c r="P66" s="138">
        <v>0</v>
      </c>
      <c r="Q66" s="133">
        <v>0</v>
      </c>
      <c r="R66" s="138">
        <v>0</v>
      </c>
      <c r="S66" s="138">
        <v>0</v>
      </c>
      <c r="T66" s="141">
        <v>0</v>
      </c>
      <c r="U66" s="133">
        <v>0</v>
      </c>
      <c r="V66" s="133">
        <v>82.98</v>
      </c>
      <c r="W66" s="120">
        <v>1.19</v>
      </c>
      <c r="X66" s="134">
        <v>0.27</v>
      </c>
      <c r="Y66" s="134">
        <v>0.11</v>
      </c>
      <c r="Z66" s="129">
        <v>2.45</v>
      </c>
      <c r="AA66" s="130">
        <v>1.33</v>
      </c>
      <c r="AB66" s="130">
        <v>0.31</v>
      </c>
      <c r="AC66" s="130">
        <v>5.87</v>
      </c>
      <c r="AD66" s="130">
        <v>1.51</v>
      </c>
      <c r="AE66" s="130">
        <v>0.55</v>
      </c>
      <c r="AF66" s="144">
        <v>11.33</v>
      </c>
      <c r="AG66" s="131">
        <v>0</v>
      </c>
      <c r="AH66" s="131">
        <v>110</v>
      </c>
      <c r="AI66" s="137">
        <v>0</v>
      </c>
      <c r="AJ66" s="137">
        <v>0</v>
      </c>
      <c r="AK66" s="137">
        <v>0</v>
      </c>
      <c r="AL66" s="137">
        <v>4.5</v>
      </c>
      <c r="AM66" s="137">
        <v>4.5</v>
      </c>
      <c r="AN66" s="137">
        <v>0</v>
      </c>
      <c r="AO66" s="137">
        <v>4.5</v>
      </c>
      <c r="AP66" s="137">
        <v>0</v>
      </c>
      <c r="AQ66" s="137">
        <v>0</v>
      </c>
      <c r="AR66" s="137"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0</v>
      </c>
      <c r="AX66" s="137">
        <v>0</v>
      </c>
      <c r="AY66" s="137">
        <v>0</v>
      </c>
      <c r="AZ66" s="137">
        <v>0</v>
      </c>
      <c r="BA66" s="137">
        <v>0</v>
      </c>
      <c r="BB66" s="137">
        <v>0</v>
      </c>
      <c r="BC66" s="137">
        <v>0</v>
      </c>
      <c r="BD66" s="137">
        <v>0</v>
      </c>
      <c r="BE66" s="137">
        <v>0</v>
      </c>
      <c r="BF66" s="137">
        <v>0</v>
      </c>
      <c r="BG66" s="137">
        <v>0</v>
      </c>
      <c r="BH66" s="137">
        <v>0</v>
      </c>
      <c r="BI66" s="137">
        <v>0</v>
      </c>
      <c r="BJ66" s="137">
        <v>0</v>
      </c>
      <c r="BK66" s="137">
        <v>0</v>
      </c>
      <c r="BL66" s="137">
        <v>0</v>
      </c>
      <c r="BM66" s="137">
        <v>224</v>
      </c>
      <c r="BN66" s="137">
        <v>74.1</v>
      </c>
      <c r="BO66" s="137">
        <v>25.9</v>
      </c>
      <c r="BP66" s="137">
        <v>0</v>
      </c>
      <c r="BQ66" s="137">
        <v>14.7</v>
      </c>
      <c r="BR66" s="137">
        <v>18.1</v>
      </c>
    </row>
    <row r="67" spans="1:68" ht="12.75">
      <c r="A67" s="126">
        <v>65</v>
      </c>
      <c r="B67" s="137" t="s">
        <v>134</v>
      </c>
      <c r="C67" s="91">
        <v>0.213</v>
      </c>
      <c r="D67" s="138">
        <v>87.356</v>
      </c>
      <c r="E67" s="133">
        <v>113.4255</v>
      </c>
      <c r="F67" s="119">
        <v>112.789</v>
      </c>
      <c r="G67" s="133">
        <v>28.7348</v>
      </c>
      <c r="H67" s="134">
        <v>17.0297</v>
      </c>
      <c r="I67" s="134">
        <v>20.5292</v>
      </c>
      <c r="J67" s="139">
        <v>10.9981</v>
      </c>
      <c r="K67" s="133">
        <f aca="true" t="shared" si="4" ref="K67:K102">$G67*BQ67/100</f>
        <v>0</v>
      </c>
      <c r="L67" s="133">
        <f aca="true" t="shared" si="5" ref="L67:L102">$G67*BR67/100</f>
        <v>0</v>
      </c>
      <c r="M67" s="133">
        <v>38.1667</v>
      </c>
      <c r="N67" s="119">
        <v>2.68</v>
      </c>
      <c r="O67" s="133">
        <v>7.3905</v>
      </c>
      <c r="P67" s="138">
        <v>16.6482</v>
      </c>
      <c r="Q67" s="133">
        <v>9.3213</v>
      </c>
      <c r="R67" s="138">
        <v>1.8056</v>
      </c>
      <c r="S67" s="138">
        <v>0</v>
      </c>
      <c r="T67" s="141">
        <v>0</v>
      </c>
      <c r="U67" s="133">
        <v>33.871</v>
      </c>
      <c r="V67" s="133">
        <v>45.2659</v>
      </c>
      <c r="W67" s="120">
        <v>2.7834</v>
      </c>
      <c r="X67" s="134">
        <v>0.6163</v>
      </c>
      <c r="Y67" s="134">
        <v>0.726</v>
      </c>
      <c r="Z67" s="129">
        <v>0.8489</v>
      </c>
      <c r="AA67" s="130">
        <v>0.2557</v>
      </c>
      <c r="AB67" s="130">
        <v>0.2413</v>
      </c>
      <c r="AC67" s="130">
        <v>1.2632</v>
      </c>
      <c r="AD67" s="130">
        <v>0.3981</v>
      </c>
      <c r="AE67" s="130">
        <v>0.3281</v>
      </c>
      <c r="AF67" s="144">
        <v>6.5676</v>
      </c>
      <c r="AG67" s="131">
        <v>0</v>
      </c>
      <c r="AH67" s="131">
        <v>100</v>
      </c>
      <c r="AI67" s="137">
        <v>4.7383</v>
      </c>
      <c r="AJ67" s="137">
        <v>0.4238</v>
      </c>
      <c r="AK67" s="137">
        <v>7.1405</v>
      </c>
      <c r="AL67" s="137">
        <v>17.7677</v>
      </c>
      <c r="AM67" s="137">
        <v>5.6043</v>
      </c>
      <c r="AN67" s="137">
        <v>10.9671</v>
      </c>
      <c r="AO67" s="137">
        <v>2.9491</v>
      </c>
      <c r="AP67" s="137">
        <v>0</v>
      </c>
      <c r="AQ67" s="137">
        <v>0.2915</v>
      </c>
      <c r="AR67" s="137">
        <v>1.1438</v>
      </c>
      <c r="AS67" s="137">
        <v>0.8095</v>
      </c>
      <c r="AT67" s="137">
        <v>1.4523</v>
      </c>
      <c r="AU67" s="137">
        <v>0.8958</v>
      </c>
      <c r="AV67" s="137">
        <v>0.937</v>
      </c>
      <c r="AW67" s="137">
        <v>0</v>
      </c>
      <c r="AX67" s="137">
        <v>0</v>
      </c>
      <c r="AY67" s="137">
        <v>0</v>
      </c>
      <c r="AZ67" s="137">
        <v>0</v>
      </c>
      <c r="BA67" s="137">
        <v>0</v>
      </c>
      <c r="BB67" s="137">
        <v>0</v>
      </c>
      <c r="BC67" s="137">
        <v>0</v>
      </c>
      <c r="BD67" s="137">
        <v>0</v>
      </c>
      <c r="BE67" s="137">
        <v>0</v>
      </c>
      <c r="BF67" s="137">
        <v>0.0409</v>
      </c>
      <c r="BG67" s="137">
        <v>65.4137</v>
      </c>
      <c r="BH67" s="137">
        <v>0.2943</v>
      </c>
      <c r="BI67" s="137">
        <v>1.3083</v>
      </c>
      <c r="BJ67" s="137">
        <v>0.1635</v>
      </c>
      <c r="BK67" s="137">
        <v>0.3142</v>
      </c>
      <c r="BL67" s="137">
        <v>0</v>
      </c>
      <c r="BM67" s="137">
        <v>101.4899</v>
      </c>
      <c r="BN67" s="137">
        <v>24.9649</v>
      </c>
      <c r="BO67" s="137">
        <v>69.6114</v>
      </c>
      <c r="BP67" s="137">
        <v>3.2718</v>
      </c>
    </row>
    <row r="68" spans="1:70" ht="12.75">
      <c r="A68" s="126">
        <v>66</v>
      </c>
      <c r="B68" s="137" t="s">
        <v>135</v>
      </c>
      <c r="C68" s="91">
        <v>0.155</v>
      </c>
      <c r="D68" s="138">
        <v>86</v>
      </c>
      <c r="E68" s="133">
        <v>116.28</v>
      </c>
      <c r="F68" s="119">
        <v>116.28</v>
      </c>
      <c r="G68" s="133">
        <v>10.7</v>
      </c>
      <c r="H68" s="134">
        <v>9.93</v>
      </c>
      <c r="I68" s="134">
        <v>7.01</v>
      </c>
      <c r="J68" s="139">
        <v>2.62</v>
      </c>
      <c r="K68" s="133">
        <f t="shared" si="4"/>
        <v>1.8939</v>
      </c>
      <c r="L68" s="133">
        <f t="shared" si="5"/>
        <v>2.5359</v>
      </c>
      <c r="M68" s="133">
        <v>25.98</v>
      </c>
      <c r="N68" s="218">
        <v>73</v>
      </c>
      <c r="O68" s="133">
        <v>6.5</v>
      </c>
      <c r="P68" s="138">
        <v>20.9</v>
      </c>
      <c r="Q68" s="133">
        <v>7.55</v>
      </c>
      <c r="R68" s="138">
        <v>3.25</v>
      </c>
      <c r="S68" s="138">
        <v>0</v>
      </c>
      <c r="T68" s="141">
        <v>0</v>
      </c>
      <c r="U68" s="133">
        <v>57.56</v>
      </c>
      <c r="V68" s="133">
        <v>63.63</v>
      </c>
      <c r="W68" s="120">
        <v>2.1</v>
      </c>
      <c r="X68" s="134">
        <v>0.06</v>
      </c>
      <c r="Y68" s="134">
        <v>0.35</v>
      </c>
      <c r="Z68" s="129">
        <v>0.17</v>
      </c>
      <c r="AA68" s="130">
        <v>0.04</v>
      </c>
      <c r="AB68" s="130">
        <v>0.12</v>
      </c>
      <c r="AC68" s="130">
        <v>0.56</v>
      </c>
      <c r="AD68" s="130">
        <v>0.14</v>
      </c>
      <c r="AE68" s="130">
        <v>0.13</v>
      </c>
      <c r="AF68" s="144">
        <v>2.67</v>
      </c>
      <c r="AG68" s="131">
        <v>0</v>
      </c>
      <c r="AH68" s="131">
        <v>100</v>
      </c>
      <c r="AI68" s="137">
        <v>5.29</v>
      </c>
      <c r="AJ68" s="137">
        <v>0.4</v>
      </c>
      <c r="AK68" s="137">
        <v>5.76</v>
      </c>
      <c r="AL68" s="137">
        <v>7.92</v>
      </c>
      <c r="AM68" s="137">
        <v>1.82</v>
      </c>
      <c r="AN68" s="137">
        <v>2.78</v>
      </c>
      <c r="AO68" s="137">
        <v>0.53</v>
      </c>
      <c r="AP68" s="137">
        <v>0</v>
      </c>
      <c r="AQ68" s="137">
        <v>0.19</v>
      </c>
      <c r="AR68" s="137">
        <v>0.68</v>
      </c>
      <c r="AS68" s="137">
        <v>0.5</v>
      </c>
      <c r="AT68" s="137">
        <v>0.8</v>
      </c>
      <c r="AU68" s="137">
        <v>0.52</v>
      </c>
      <c r="AV68" s="137">
        <v>0.57</v>
      </c>
      <c r="AW68" s="137">
        <v>0</v>
      </c>
      <c r="AX68" s="137">
        <v>0</v>
      </c>
      <c r="AY68" s="137">
        <v>0</v>
      </c>
      <c r="AZ68" s="137">
        <v>0</v>
      </c>
      <c r="BA68" s="137">
        <v>0</v>
      </c>
      <c r="BB68" s="137">
        <v>0</v>
      </c>
      <c r="BC68" s="137">
        <v>0</v>
      </c>
      <c r="BD68" s="137">
        <v>0</v>
      </c>
      <c r="BE68" s="137">
        <v>0</v>
      </c>
      <c r="BF68" s="137">
        <v>0</v>
      </c>
      <c r="BG68" s="137">
        <v>0</v>
      </c>
      <c r="BH68" s="137">
        <v>0</v>
      </c>
      <c r="BI68" s="137">
        <v>0</v>
      </c>
      <c r="BJ68" s="137">
        <v>0</v>
      </c>
      <c r="BK68" s="137">
        <v>-0.92</v>
      </c>
      <c r="BL68" s="137">
        <v>0</v>
      </c>
      <c r="BM68" s="137">
        <v>25.58</v>
      </c>
      <c r="BN68" s="137">
        <v>30.2</v>
      </c>
      <c r="BO68" s="137">
        <v>61.2</v>
      </c>
      <c r="BP68" s="137">
        <v>8.6</v>
      </c>
      <c r="BQ68" s="137">
        <v>17.7</v>
      </c>
      <c r="BR68" s="137">
        <v>23.7</v>
      </c>
    </row>
    <row r="69" spans="1:70" ht="12.75">
      <c r="A69" s="126">
        <v>67</v>
      </c>
      <c r="B69" s="137" t="s">
        <v>136</v>
      </c>
      <c r="C69" s="91">
        <v>0.026</v>
      </c>
      <c r="D69" s="138">
        <v>33</v>
      </c>
      <c r="E69" s="133">
        <v>69</v>
      </c>
      <c r="F69" s="119">
        <v>63</v>
      </c>
      <c r="G69" s="133">
        <v>9.5</v>
      </c>
      <c r="H69" s="134">
        <v>6.9</v>
      </c>
      <c r="I69" s="134">
        <v>6.09</v>
      </c>
      <c r="J69" s="139">
        <v>2.5</v>
      </c>
      <c r="K69" s="133">
        <f t="shared" si="4"/>
        <v>2.3085</v>
      </c>
      <c r="L69" s="133">
        <f t="shared" si="5"/>
        <v>2.508</v>
      </c>
      <c r="M69" s="133">
        <v>20</v>
      </c>
      <c r="N69" s="119">
        <v>80</v>
      </c>
      <c r="O69" s="133">
        <v>27.27</v>
      </c>
      <c r="P69" s="138">
        <v>54</v>
      </c>
      <c r="Q69" s="133">
        <v>28</v>
      </c>
      <c r="R69" s="138">
        <v>4.5</v>
      </c>
      <c r="S69" s="138">
        <v>48.6</v>
      </c>
      <c r="T69" s="141">
        <v>90</v>
      </c>
      <c r="U69" s="133">
        <v>15</v>
      </c>
      <c r="V69" s="133">
        <v>27.1</v>
      </c>
      <c r="W69" s="120">
        <v>2.4</v>
      </c>
      <c r="X69" s="134">
        <v>0.45</v>
      </c>
      <c r="Y69" s="134">
        <v>0.34</v>
      </c>
      <c r="Z69" s="129">
        <v>1.32</v>
      </c>
      <c r="AA69" s="130">
        <v>0.12</v>
      </c>
      <c r="AB69" s="130">
        <v>0.16</v>
      </c>
      <c r="AC69" s="130">
        <v>0</v>
      </c>
      <c r="AD69" s="130">
        <v>0</v>
      </c>
      <c r="AE69" s="130">
        <v>0</v>
      </c>
      <c r="AF69" s="144">
        <v>7</v>
      </c>
      <c r="AG69" s="131">
        <v>90</v>
      </c>
      <c r="AH69" s="131">
        <v>10</v>
      </c>
      <c r="AI69" s="137">
        <v>0</v>
      </c>
      <c r="AJ69" s="137">
        <v>6.14</v>
      </c>
      <c r="AK69" s="137">
        <v>1.5</v>
      </c>
      <c r="AL69" s="137">
        <v>6.65</v>
      </c>
      <c r="AM69" s="137">
        <v>6.65</v>
      </c>
      <c r="AN69" s="137">
        <v>2.85</v>
      </c>
      <c r="AO69" s="137">
        <v>6.65</v>
      </c>
      <c r="AP69" s="137">
        <v>0</v>
      </c>
      <c r="AQ69" s="137">
        <v>0.13</v>
      </c>
      <c r="AR69" s="137">
        <v>0.42</v>
      </c>
      <c r="AS69" s="137">
        <v>0.33</v>
      </c>
      <c r="AT69" s="137">
        <v>0.48</v>
      </c>
      <c r="AU69" s="137">
        <v>0.33</v>
      </c>
      <c r="AV69" s="137">
        <v>0.37</v>
      </c>
      <c r="AW69" s="137">
        <v>0</v>
      </c>
      <c r="AX69" s="137">
        <v>0</v>
      </c>
      <c r="AY69" s="137">
        <v>0</v>
      </c>
      <c r="AZ69" s="137">
        <v>0</v>
      </c>
      <c r="BA69" s="137">
        <v>0</v>
      </c>
      <c r="BB69" s="137">
        <v>0</v>
      </c>
      <c r="BC69" s="137">
        <v>0</v>
      </c>
      <c r="BD69" s="137">
        <v>0</v>
      </c>
      <c r="BE69" s="137">
        <v>0</v>
      </c>
      <c r="BF69" s="137">
        <v>0</v>
      </c>
      <c r="BG69" s="137">
        <v>0</v>
      </c>
      <c r="BH69" s="137">
        <v>0</v>
      </c>
      <c r="BI69" s="137">
        <v>0</v>
      </c>
      <c r="BJ69" s="137">
        <v>0</v>
      </c>
      <c r="BK69" s="137">
        <v>0</v>
      </c>
      <c r="BL69" s="137">
        <v>0</v>
      </c>
      <c r="BM69" s="137">
        <v>0</v>
      </c>
      <c r="BN69" s="137">
        <v>56.6</v>
      </c>
      <c r="BO69" s="137">
        <v>32.9</v>
      </c>
      <c r="BP69" s="137">
        <v>10.5</v>
      </c>
      <c r="BQ69" s="137">
        <v>24.3</v>
      </c>
      <c r="BR69" s="137">
        <v>26.4</v>
      </c>
    </row>
    <row r="70" spans="1:70" ht="12.75">
      <c r="A70" s="126">
        <v>68</v>
      </c>
      <c r="B70" s="137" t="s">
        <v>137</v>
      </c>
      <c r="C70" s="91">
        <v>0.078</v>
      </c>
      <c r="D70" s="138">
        <v>88</v>
      </c>
      <c r="E70" s="133">
        <v>42</v>
      </c>
      <c r="F70" s="119">
        <v>32</v>
      </c>
      <c r="G70" s="133">
        <v>3.52</v>
      </c>
      <c r="H70" s="134">
        <v>4.4</v>
      </c>
      <c r="I70" s="134">
        <v>2.2</v>
      </c>
      <c r="J70" s="139">
        <v>1.1</v>
      </c>
      <c r="K70" s="133">
        <f t="shared" si="4"/>
        <v>2.68928</v>
      </c>
      <c r="L70" s="133">
        <f t="shared" si="5"/>
        <v>2.75616</v>
      </c>
      <c r="M70" s="133">
        <v>60</v>
      </c>
      <c r="N70" s="119">
        <v>41</v>
      </c>
      <c r="O70" s="133">
        <v>42</v>
      </c>
      <c r="P70" s="138">
        <v>85.2</v>
      </c>
      <c r="Q70" s="133">
        <v>54.5</v>
      </c>
      <c r="R70" s="138">
        <v>0</v>
      </c>
      <c r="S70" s="138">
        <v>85.2</v>
      </c>
      <c r="T70" s="141">
        <v>100</v>
      </c>
      <c r="U70" s="133">
        <v>0</v>
      </c>
      <c r="V70" s="133">
        <v>1.46</v>
      </c>
      <c r="W70" s="120">
        <v>1.82</v>
      </c>
      <c r="X70" s="134">
        <v>0.25</v>
      </c>
      <c r="Y70" s="134">
        <v>0.1</v>
      </c>
      <c r="Z70" s="129">
        <v>2.5</v>
      </c>
      <c r="AA70" s="130">
        <v>0.13</v>
      </c>
      <c r="AB70" s="130">
        <v>0.06</v>
      </c>
      <c r="AC70" s="130">
        <v>2.27</v>
      </c>
      <c r="AD70" s="130">
        <v>0.19</v>
      </c>
      <c r="AE70" s="130">
        <v>0.16</v>
      </c>
      <c r="AF70" s="144">
        <v>8</v>
      </c>
      <c r="AG70" s="131">
        <v>100</v>
      </c>
      <c r="AH70" s="131">
        <v>0</v>
      </c>
      <c r="AI70" s="137">
        <v>12.6</v>
      </c>
      <c r="AJ70" s="137">
        <v>0</v>
      </c>
      <c r="AK70" s="137">
        <v>0</v>
      </c>
      <c r="AL70" s="137">
        <v>2.11</v>
      </c>
      <c r="AM70" s="137">
        <v>0.7</v>
      </c>
      <c r="AN70" s="137">
        <v>1.41</v>
      </c>
      <c r="AO70" s="137">
        <v>0.67</v>
      </c>
      <c r="AP70" s="137">
        <v>0</v>
      </c>
      <c r="AQ70" s="137">
        <v>0.09</v>
      </c>
      <c r="AR70" s="137">
        <v>0.32</v>
      </c>
      <c r="AS70" s="137">
        <v>0.24</v>
      </c>
      <c r="AT70" s="137">
        <v>0.35</v>
      </c>
      <c r="AU70" s="137">
        <v>0.23</v>
      </c>
      <c r="AV70" s="137">
        <v>0.28</v>
      </c>
      <c r="AW70" s="137">
        <v>0</v>
      </c>
      <c r="AX70" s="137">
        <v>0</v>
      </c>
      <c r="AY70" s="137">
        <v>0</v>
      </c>
      <c r="AZ70" s="137">
        <v>0</v>
      </c>
      <c r="BA70" s="137">
        <v>0</v>
      </c>
      <c r="BB70" s="137">
        <v>0</v>
      </c>
      <c r="BC70" s="137">
        <v>0</v>
      </c>
      <c r="BD70" s="137">
        <v>0</v>
      </c>
      <c r="BE70" s="137">
        <v>0</v>
      </c>
      <c r="BF70" s="137">
        <v>0</v>
      </c>
      <c r="BG70" s="137">
        <v>0</v>
      </c>
      <c r="BH70" s="137">
        <v>0</v>
      </c>
      <c r="BI70" s="137">
        <v>0</v>
      </c>
      <c r="BJ70" s="137">
        <v>0</v>
      </c>
      <c r="BK70" s="137">
        <v>6.12</v>
      </c>
      <c r="BL70" s="137">
        <v>0</v>
      </c>
      <c r="BM70" s="137">
        <v>40</v>
      </c>
      <c r="BN70" s="137">
        <v>20</v>
      </c>
      <c r="BO70" s="137">
        <v>40</v>
      </c>
      <c r="BP70" s="137">
        <v>40</v>
      </c>
      <c r="BQ70" s="137">
        <v>76.4</v>
      </c>
      <c r="BR70" s="137">
        <v>78.3</v>
      </c>
    </row>
    <row r="71" spans="1:70" ht="12.75">
      <c r="A71" s="126">
        <v>69</v>
      </c>
      <c r="B71" s="137" t="s">
        <v>138</v>
      </c>
      <c r="C71" s="91">
        <v>0.052</v>
      </c>
      <c r="D71" s="138">
        <v>88</v>
      </c>
      <c r="E71" s="133">
        <v>47</v>
      </c>
      <c r="F71" s="119">
        <v>35</v>
      </c>
      <c r="G71" s="133">
        <v>3.5</v>
      </c>
      <c r="H71" s="134">
        <v>4.6</v>
      </c>
      <c r="I71" s="134">
        <v>2.4</v>
      </c>
      <c r="J71" s="139">
        <v>1.2</v>
      </c>
      <c r="K71" s="133">
        <f t="shared" si="4"/>
        <v>2.6740000000000004</v>
      </c>
      <c r="L71" s="133">
        <f t="shared" si="5"/>
        <v>2.7405</v>
      </c>
      <c r="M71" s="133">
        <v>60</v>
      </c>
      <c r="N71" s="119">
        <v>41</v>
      </c>
      <c r="O71" s="133">
        <v>42</v>
      </c>
      <c r="P71" s="138">
        <v>82.7</v>
      </c>
      <c r="Q71" s="133">
        <v>59</v>
      </c>
      <c r="R71" s="138">
        <v>11</v>
      </c>
      <c r="S71" s="138">
        <v>82.7</v>
      </c>
      <c r="T71" s="141">
        <v>100</v>
      </c>
      <c r="U71" s="133">
        <v>0</v>
      </c>
      <c r="V71" s="133">
        <v>3.9</v>
      </c>
      <c r="W71" s="120">
        <v>1.9</v>
      </c>
      <c r="X71" s="134">
        <v>0.3</v>
      </c>
      <c r="Y71" s="134">
        <v>0.1</v>
      </c>
      <c r="Z71" s="129">
        <v>3</v>
      </c>
      <c r="AA71" s="130">
        <v>0.14</v>
      </c>
      <c r="AB71" s="130">
        <v>0.57</v>
      </c>
      <c r="AC71" s="130">
        <v>2.27</v>
      </c>
      <c r="AD71" s="130">
        <v>0.19</v>
      </c>
      <c r="AE71" s="130">
        <v>0.16</v>
      </c>
      <c r="AF71" s="144">
        <v>8</v>
      </c>
      <c r="AG71" s="131">
        <v>100</v>
      </c>
      <c r="AH71" s="131">
        <v>0</v>
      </c>
      <c r="AI71" s="137">
        <v>13.52</v>
      </c>
      <c r="AJ71" s="137">
        <v>12.6</v>
      </c>
      <c r="AK71" s="137">
        <v>0</v>
      </c>
      <c r="AL71" s="137">
        <v>2.1</v>
      </c>
      <c r="AM71" s="137">
        <v>0.7</v>
      </c>
      <c r="AN71" s="137">
        <v>1.4</v>
      </c>
      <c r="AO71" s="137">
        <v>0.67</v>
      </c>
      <c r="AP71" s="137">
        <v>0</v>
      </c>
      <c r="AQ71" s="137">
        <v>0.09</v>
      </c>
      <c r="AR71" s="137">
        <v>0.34</v>
      </c>
      <c r="AS71" s="137">
        <v>0.24</v>
      </c>
      <c r="AT71" s="137">
        <v>0.38</v>
      </c>
      <c r="AU71" s="137">
        <v>0.25</v>
      </c>
      <c r="AV71" s="137">
        <v>0.28</v>
      </c>
      <c r="AW71" s="137">
        <v>0</v>
      </c>
      <c r="AX71" s="137">
        <v>0</v>
      </c>
      <c r="AY71" s="137">
        <v>0</v>
      </c>
      <c r="AZ71" s="137">
        <v>0</v>
      </c>
      <c r="BA71" s="137">
        <v>0</v>
      </c>
      <c r="BB71" s="137">
        <v>0</v>
      </c>
      <c r="BC71" s="137">
        <v>0</v>
      </c>
      <c r="BD71" s="137">
        <v>0</v>
      </c>
      <c r="BE71" s="137">
        <v>0</v>
      </c>
      <c r="BF71" s="137">
        <v>0</v>
      </c>
      <c r="BG71" s="137">
        <v>0</v>
      </c>
      <c r="BH71" s="137">
        <v>0</v>
      </c>
      <c r="BI71" s="137">
        <v>0</v>
      </c>
      <c r="BJ71" s="137">
        <v>0</v>
      </c>
      <c r="BK71" s="137">
        <v>0</v>
      </c>
      <c r="BL71" s="137">
        <v>0</v>
      </c>
      <c r="BM71" s="137">
        <v>56.82</v>
      </c>
      <c r="BN71" s="137">
        <v>20</v>
      </c>
      <c r="BO71" s="137">
        <v>40</v>
      </c>
      <c r="BP71" s="137">
        <v>40</v>
      </c>
      <c r="BQ71" s="137">
        <v>76.4</v>
      </c>
      <c r="BR71" s="137">
        <v>78.3</v>
      </c>
    </row>
    <row r="72" spans="1:70" ht="12.75">
      <c r="A72" s="126">
        <v>70</v>
      </c>
      <c r="B72" s="137" t="s">
        <v>139</v>
      </c>
      <c r="C72" s="91">
        <v>0.078</v>
      </c>
      <c r="D72" s="138">
        <v>65</v>
      </c>
      <c r="E72" s="133">
        <v>110</v>
      </c>
      <c r="F72" s="119">
        <v>110</v>
      </c>
      <c r="G72" s="133">
        <v>9</v>
      </c>
      <c r="H72" s="134">
        <v>10.79</v>
      </c>
      <c r="I72" s="134">
        <v>6.64</v>
      </c>
      <c r="J72" s="139">
        <v>4.05</v>
      </c>
      <c r="K72" s="133">
        <f t="shared" si="4"/>
        <v>2.07</v>
      </c>
      <c r="L72" s="133">
        <f t="shared" si="5"/>
        <v>2.07</v>
      </c>
      <c r="M72" s="133">
        <v>33.33</v>
      </c>
      <c r="N72" s="119">
        <v>70</v>
      </c>
      <c r="O72" s="133">
        <v>13</v>
      </c>
      <c r="P72" s="138">
        <v>30</v>
      </c>
      <c r="Q72" s="133">
        <v>18</v>
      </c>
      <c r="R72" s="138">
        <v>0.77</v>
      </c>
      <c r="S72" s="138">
        <v>0</v>
      </c>
      <c r="T72" s="141">
        <v>0</v>
      </c>
      <c r="U72" s="133">
        <v>50</v>
      </c>
      <c r="V72" s="133">
        <v>56.29</v>
      </c>
      <c r="W72" s="120">
        <v>2.71</v>
      </c>
      <c r="X72" s="134">
        <v>0.05</v>
      </c>
      <c r="Y72" s="134">
        <v>0.43</v>
      </c>
      <c r="Z72" s="129">
        <v>0</v>
      </c>
      <c r="AA72" s="130">
        <v>0.03</v>
      </c>
      <c r="AB72" s="130">
        <v>0.18</v>
      </c>
      <c r="AC72" s="130">
        <v>0.52</v>
      </c>
      <c r="AD72" s="130">
        <v>0.06</v>
      </c>
      <c r="AE72" s="130">
        <v>0.2</v>
      </c>
      <c r="AF72" s="144">
        <v>2</v>
      </c>
      <c r="AG72" s="131">
        <v>0</v>
      </c>
      <c r="AH72" s="131">
        <v>0</v>
      </c>
      <c r="AI72" s="137">
        <v>6.41</v>
      </c>
      <c r="AJ72" s="137">
        <v>1</v>
      </c>
      <c r="AK72" s="137">
        <v>7.51</v>
      </c>
      <c r="AL72" s="137">
        <v>6</v>
      </c>
      <c r="AM72" s="137">
        <v>2.71</v>
      </c>
      <c r="AN72" s="137">
        <v>3</v>
      </c>
      <c r="AO72" s="137">
        <v>2.15</v>
      </c>
      <c r="AP72" s="137">
        <v>0</v>
      </c>
      <c r="AQ72" s="137">
        <v>0.18</v>
      </c>
      <c r="AR72" s="137">
        <v>0.35</v>
      </c>
      <c r="AS72" s="137">
        <v>0.38</v>
      </c>
      <c r="AT72" s="137">
        <v>0.42</v>
      </c>
      <c r="AU72" s="137">
        <v>0.82</v>
      </c>
      <c r="AV72" s="137">
        <v>0.42</v>
      </c>
      <c r="AW72" s="137">
        <v>0</v>
      </c>
      <c r="AX72" s="137">
        <v>0</v>
      </c>
      <c r="AY72" s="137">
        <v>0</v>
      </c>
      <c r="AZ72" s="137">
        <v>0</v>
      </c>
      <c r="BA72" s="137">
        <v>0</v>
      </c>
      <c r="BB72" s="137">
        <v>0</v>
      </c>
      <c r="BC72" s="137">
        <v>0</v>
      </c>
      <c r="BD72" s="137">
        <v>0</v>
      </c>
      <c r="BE72" s="137">
        <v>0</v>
      </c>
      <c r="BF72" s="137">
        <v>0</v>
      </c>
      <c r="BG72" s="137">
        <v>0</v>
      </c>
      <c r="BH72" s="137">
        <v>0</v>
      </c>
      <c r="BI72" s="137">
        <v>0</v>
      </c>
      <c r="BJ72" s="137">
        <v>0</v>
      </c>
      <c r="BK72" s="137">
        <v>0</v>
      </c>
      <c r="BL72" s="137">
        <v>0</v>
      </c>
      <c r="BM72" s="137">
        <v>0</v>
      </c>
      <c r="BN72" s="137">
        <v>34</v>
      </c>
      <c r="BO72" s="137">
        <v>75.7</v>
      </c>
      <c r="BP72" s="137">
        <v>7</v>
      </c>
      <c r="BQ72" s="137">
        <v>23</v>
      </c>
      <c r="BR72" s="137">
        <v>23</v>
      </c>
    </row>
    <row r="73" spans="1:70" ht="12.75">
      <c r="A73" s="126">
        <v>71</v>
      </c>
      <c r="B73" s="137" t="s">
        <v>140</v>
      </c>
      <c r="C73" s="91">
        <v>0.098</v>
      </c>
      <c r="D73" s="138">
        <v>67</v>
      </c>
      <c r="E73" s="133">
        <v>128</v>
      </c>
      <c r="F73" s="119">
        <v>130</v>
      </c>
      <c r="G73" s="133">
        <v>10.47</v>
      </c>
      <c r="H73" s="134">
        <v>12.14</v>
      </c>
      <c r="I73" s="134">
        <v>7.72</v>
      </c>
      <c r="J73" s="139">
        <v>4.71</v>
      </c>
      <c r="K73" s="133">
        <f t="shared" si="4"/>
        <v>2.4081</v>
      </c>
      <c r="L73" s="133">
        <f t="shared" si="5"/>
        <v>2.4081</v>
      </c>
      <c r="M73" s="133">
        <v>35</v>
      </c>
      <c r="N73" s="119">
        <v>65</v>
      </c>
      <c r="O73" s="133">
        <v>2.56</v>
      </c>
      <c r="P73" s="138">
        <v>10.46</v>
      </c>
      <c r="Q73" s="133">
        <v>3.5</v>
      </c>
      <c r="R73" s="138">
        <v>1.16</v>
      </c>
      <c r="S73" s="138">
        <v>0</v>
      </c>
      <c r="T73" s="141">
        <v>0</v>
      </c>
      <c r="U73" s="133">
        <v>75.51</v>
      </c>
      <c r="V73" s="133">
        <v>72.19</v>
      </c>
      <c r="W73" s="120">
        <v>4.88</v>
      </c>
      <c r="X73" s="134">
        <v>0.04</v>
      </c>
      <c r="Y73" s="134">
        <v>0.31</v>
      </c>
      <c r="Z73" s="129">
        <v>0.04</v>
      </c>
      <c r="AA73" s="130">
        <v>0.01</v>
      </c>
      <c r="AB73" s="130">
        <v>0.18</v>
      </c>
      <c r="AC73" s="130">
        <v>0.51</v>
      </c>
      <c r="AD73" s="130">
        <v>0.06</v>
      </c>
      <c r="AE73" s="130">
        <v>0.21</v>
      </c>
      <c r="AF73" s="144">
        <v>2</v>
      </c>
      <c r="AG73" s="131">
        <v>0</v>
      </c>
      <c r="AH73" s="131">
        <v>100</v>
      </c>
      <c r="AI73" s="137">
        <v>2.74</v>
      </c>
      <c r="AJ73" s="137">
        <v>0.4</v>
      </c>
      <c r="AK73" s="137">
        <v>11.33</v>
      </c>
      <c r="AL73" s="137">
        <v>5.01</v>
      </c>
      <c r="AM73" s="137">
        <v>4.19</v>
      </c>
      <c r="AN73" s="137">
        <v>5.45</v>
      </c>
      <c r="AO73" s="137">
        <v>4.19</v>
      </c>
      <c r="AP73" s="137">
        <v>0</v>
      </c>
      <c r="AQ73" s="137">
        <v>0.21</v>
      </c>
      <c r="AR73" s="137">
        <v>0.4</v>
      </c>
      <c r="AS73" s="137">
        <v>0.43</v>
      </c>
      <c r="AT73" s="137">
        <v>0.48</v>
      </c>
      <c r="AU73" s="137">
        <v>0.93</v>
      </c>
      <c r="AV73" s="137">
        <v>0.46</v>
      </c>
      <c r="AW73" s="137">
        <v>0</v>
      </c>
      <c r="AX73" s="137">
        <v>0</v>
      </c>
      <c r="AY73" s="137">
        <v>0</v>
      </c>
      <c r="AZ73" s="137">
        <v>0</v>
      </c>
      <c r="BA73" s="137">
        <v>0</v>
      </c>
      <c r="BB73" s="137">
        <v>0</v>
      </c>
      <c r="BC73" s="137">
        <v>0</v>
      </c>
      <c r="BD73" s="137">
        <v>0</v>
      </c>
      <c r="BE73" s="137">
        <v>0</v>
      </c>
      <c r="BF73" s="137">
        <v>0</v>
      </c>
      <c r="BG73" s="137">
        <v>0</v>
      </c>
      <c r="BH73" s="137">
        <v>0</v>
      </c>
      <c r="BI73" s="137">
        <v>0</v>
      </c>
      <c r="BJ73" s="137">
        <v>0</v>
      </c>
      <c r="BK73" s="137">
        <v>0</v>
      </c>
      <c r="BL73" s="137">
        <v>0</v>
      </c>
      <c r="BM73" s="137">
        <v>0</v>
      </c>
      <c r="BN73" s="137">
        <v>27.9</v>
      </c>
      <c r="BO73" s="137">
        <v>71.4</v>
      </c>
      <c r="BP73" s="137">
        <v>0.7</v>
      </c>
      <c r="BQ73" s="137">
        <v>23</v>
      </c>
      <c r="BR73" s="137">
        <v>23</v>
      </c>
    </row>
    <row r="74" spans="1:70" ht="12.75">
      <c r="A74" s="126">
        <v>72</v>
      </c>
      <c r="B74" s="137" t="s">
        <v>141</v>
      </c>
      <c r="C74" s="91">
        <v>0.129</v>
      </c>
      <c r="D74" s="138">
        <v>90.1</v>
      </c>
      <c r="E74" s="133">
        <v>109.88</v>
      </c>
      <c r="F74" s="119">
        <v>109.88</v>
      </c>
      <c r="G74" s="133">
        <v>24.36</v>
      </c>
      <c r="H74" s="134">
        <v>9.95</v>
      </c>
      <c r="I74" s="134">
        <v>14.64</v>
      </c>
      <c r="J74" s="139">
        <v>2.16</v>
      </c>
      <c r="K74" s="133">
        <f t="shared" si="4"/>
        <v>4.872</v>
      </c>
      <c r="L74" s="133">
        <f t="shared" si="5"/>
        <v>5.8464</v>
      </c>
      <c r="M74" s="133">
        <v>20</v>
      </c>
      <c r="N74" s="119">
        <v>80</v>
      </c>
      <c r="O74" s="133">
        <v>5.88</v>
      </c>
      <c r="P74" s="138">
        <v>16.09</v>
      </c>
      <c r="Q74" s="133">
        <v>7.44</v>
      </c>
      <c r="R74" s="138">
        <v>0.56</v>
      </c>
      <c r="S74" s="138">
        <v>0</v>
      </c>
      <c r="T74" s="141">
        <v>0</v>
      </c>
      <c r="U74" s="133">
        <v>50.61</v>
      </c>
      <c r="V74" s="133">
        <v>54.91</v>
      </c>
      <c r="W74" s="120">
        <v>1.44</v>
      </c>
      <c r="X74" s="134">
        <v>0.1</v>
      </c>
      <c r="Y74" s="134">
        <v>0.44</v>
      </c>
      <c r="Z74" s="129">
        <v>0.23</v>
      </c>
      <c r="AA74" s="130">
        <v>0.03</v>
      </c>
      <c r="AB74" s="130">
        <v>0.13</v>
      </c>
      <c r="AC74" s="130">
        <v>1.13</v>
      </c>
      <c r="AD74" s="130">
        <v>0.06</v>
      </c>
      <c r="AE74" s="130">
        <v>0.17</v>
      </c>
      <c r="AF74" s="144">
        <v>3.2</v>
      </c>
      <c r="AG74" s="131">
        <v>0</v>
      </c>
      <c r="AH74" s="131">
        <v>100</v>
      </c>
      <c r="AI74" s="137">
        <v>4.02</v>
      </c>
      <c r="AJ74" s="137">
        <v>0.4</v>
      </c>
      <c r="AK74" s="137">
        <v>7.59</v>
      </c>
      <c r="AL74" s="137">
        <v>21.93</v>
      </c>
      <c r="AM74" s="137">
        <v>10.72</v>
      </c>
      <c r="AN74" s="137">
        <v>2.43</v>
      </c>
      <c r="AO74" s="137">
        <v>0</v>
      </c>
      <c r="AP74" s="137">
        <v>0</v>
      </c>
      <c r="AQ74" s="137">
        <v>0.2</v>
      </c>
      <c r="AR74" s="137">
        <v>0.77</v>
      </c>
      <c r="AS74" s="137">
        <v>0.52</v>
      </c>
      <c r="AT74" s="137">
        <v>0.6</v>
      </c>
      <c r="AU74" s="137">
        <v>0.81</v>
      </c>
      <c r="AV74" s="137">
        <v>0.57</v>
      </c>
      <c r="AW74" s="137">
        <v>0</v>
      </c>
      <c r="AX74" s="137">
        <v>0</v>
      </c>
      <c r="AY74" s="137">
        <v>0</v>
      </c>
      <c r="AZ74" s="137">
        <v>0</v>
      </c>
      <c r="BA74" s="137">
        <v>0</v>
      </c>
      <c r="BB74" s="137">
        <v>0</v>
      </c>
      <c r="BC74" s="137">
        <v>0</v>
      </c>
      <c r="BD74" s="137">
        <v>0</v>
      </c>
      <c r="BE74" s="137">
        <v>0</v>
      </c>
      <c r="BF74" s="137">
        <v>0</v>
      </c>
      <c r="BG74" s="137">
        <v>0</v>
      </c>
      <c r="BH74" s="137">
        <v>0</v>
      </c>
      <c r="BI74" s="137">
        <v>0</v>
      </c>
      <c r="BJ74" s="137">
        <v>0</v>
      </c>
      <c r="BK74" s="137">
        <v>2.51</v>
      </c>
      <c r="BL74" s="137">
        <v>0</v>
      </c>
      <c r="BM74" s="137">
        <v>37.74</v>
      </c>
      <c r="BN74" s="137">
        <v>55.5</v>
      </c>
      <c r="BO74" s="137">
        <v>44.4</v>
      </c>
      <c r="BP74" s="137">
        <v>0.1</v>
      </c>
      <c r="BQ74" s="137">
        <v>20</v>
      </c>
      <c r="BR74" s="137">
        <v>24</v>
      </c>
    </row>
    <row r="75" spans="1:70" ht="12.75">
      <c r="A75" s="126">
        <v>73</v>
      </c>
      <c r="B75" s="137" t="s">
        <v>142</v>
      </c>
      <c r="C75" s="91">
        <v>0.103</v>
      </c>
      <c r="D75" s="138">
        <v>90</v>
      </c>
      <c r="E75" s="133">
        <v>98</v>
      </c>
      <c r="F75" s="119">
        <v>97</v>
      </c>
      <c r="G75" s="133">
        <v>9.7</v>
      </c>
      <c r="H75" s="134">
        <v>10.94</v>
      </c>
      <c r="I75" s="134">
        <v>6.28</v>
      </c>
      <c r="J75" s="139">
        <v>3.92</v>
      </c>
      <c r="K75" s="133">
        <f t="shared" si="4"/>
        <v>6.4214</v>
      </c>
      <c r="L75" s="133">
        <f t="shared" si="5"/>
        <v>7.401099999999999</v>
      </c>
      <c r="M75" s="133">
        <v>51.96</v>
      </c>
      <c r="N75" s="119">
        <v>48</v>
      </c>
      <c r="O75" s="133">
        <v>20</v>
      </c>
      <c r="P75" s="138">
        <v>41.1</v>
      </c>
      <c r="Q75" s="133">
        <v>23.3</v>
      </c>
      <c r="R75" s="138">
        <v>2.02</v>
      </c>
      <c r="S75" s="138">
        <v>16.000230000000002</v>
      </c>
      <c r="T75" s="141">
        <v>38.93</v>
      </c>
      <c r="U75" s="133">
        <v>0</v>
      </c>
      <c r="V75" s="133">
        <v>38.1</v>
      </c>
      <c r="W75" s="120">
        <v>1.1</v>
      </c>
      <c r="X75" s="134">
        <v>1.44</v>
      </c>
      <c r="Y75" s="134">
        <v>0.12</v>
      </c>
      <c r="Z75" s="129">
        <v>12</v>
      </c>
      <c r="AA75" s="130">
        <v>0.32</v>
      </c>
      <c r="AB75" s="130">
        <v>0.26</v>
      </c>
      <c r="AC75" s="130">
        <v>1.99</v>
      </c>
      <c r="AD75" s="130">
        <v>0.08</v>
      </c>
      <c r="AE75" s="130">
        <v>0.5</v>
      </c>
      <c r="AF75" s="144">
        <v>10</v>
      </c>
      <c r="AG75" s="131">
        <v>40</v>
      </c>
      <c r="AH75" s="131">
        <v>60</v>
      </c>
      <c r="AI75" s="137">
        <v>13.75</v>
      </c>
      <c r="AJ75" s="137">
        <v>1.5</v>
      </c>
      <c r="AK75" s="137">
        <v>0</v>
      </c>
      <c r="AL75" s="137">
        <v>4.66</v>
      </c>
      <c r="AM75" s="137">
        <v>2.62</v>
      </c>
      <c r="AN75" s="137">
        <v>5.04</v>
      </c>
      <c r="AO75" s="137">
        <v>2.51</v>
      </c>
      <c r="AP75" s="137">
        <v>0</v>
      </c>
      <c r="AQ75" s="137">
        <v>0.21</v>
      </c>
      <c r="AR75" s="137">
        <v>0.86</v>
      </c>
      <c r="AS75" s="137">
        <v>0.58</v>
      </c>
      <c r="AT75" s="137">
        <v>0.89</v>
      </c>
      <c r="AU75" s="137">
        <v>0.58</v>
      </c>
      <c r="AV75" s="137">
        <v>0.69</v>
      </c>
      <c r="AW75" s="137">
        <v>0</v>
      </c>
      <c r="AX75" s="137">
        <v>0</v>
      </c>
      <c r="AY75" s="137">
        <v>0</v>
      </c>
      <c r="AZ75" s="137">
        <v>0</v>
      </c>
      <c r="BA75" s="137">
        <v>0</v>
      </c>
      <c r="BB75" s="137">
        <v>0</v>
      </c>
      <c r="BC75" s="137">
        <v>0</v>
      </c>
      <c r="BD75" s="137">
        <v>0</v>
      </c>
      <c r="BE75" s="137">
        <v>0</v>
      </c>
      <c r="BF75" s="137">
        <v>0</v>
      </c>
      <c r="BG75" s="137">
        <v>0</v>
      </c>
      <c r="BH75" s="137">
        <v>0</v>
      </c>
      <c r="BI75" s="137">
        <v>0</v>
      </c>
      <c r="BJ75" s="137">
        <v>0</v>
      </c>
      <c r="BK75" s="137">
        <v>10.68</v>
      </c>
      <c r="BL75" s="137">
        <v>0</v>
      </c>
      <c r="BM75" s="137">
        <v>91.11</v>
      </c>
      <c r="BN75" s="137">
        <v>4.5</v>
      </c>
      <c r="BO75" s="137">
        <v>90.6</v>
      </c>
      <c r="BP75" s="137">
        <v>5</v>
      </c>
      <c r="BQ75" s="137">
        <v>66.2</v>
      </c>
      <c r="BR75" s="137">
        <v>76.3</v>
      </c>
    </row>
    <row r="76" spans="1:70" ht="12.75">
      <c r="A76" s="126">
        <v>74</v>
      </c>
      <c r="B76" s="137" t="s">
        <v>143</v>
      </c>
      <c r="C76" s="91">
        <v>0.026</v>
      </c>
      <c r="D76" s="138">
        <v>23.7</v>
      </c>
      <c r="E76" s="133">
        <v>98</v>
      </c>
      <c r="F76" s="119">
        <v>97</v>
      </c>
      <c r="G76" s="133">
        <v>9.8</v>
      </c>
      <c r="H76" s="134">
        <v>10.98</v>
      </c>
      <c r="I76" s="134">
        <v>6.34</v>
      </c>
      <c r="J76" s="139">
        <v>3.96</v>
      </c>
      <c r="K76" s="133">
        <f t="shared" si="4"/>
        <v>6.487600000000001</v>
      </c>
      <c r="L76" s="133">
        <f t="shared" si="5"/>
        <v>7.4774</v>
      </c>
      <c r="M76" s="133">
        <v>52.04</v>
      </c>
      <c r="N76" s="119">
        <v>48</v>
      </c>
      <c r="O76" s="133">
        <v>20</v>
      </c>
      <c r="P76" s="138">
        <v>41.1</v>
      </c>
      <c r="Q76" s="133">
        <v>23.3</v>
      </c>
      <c r="R76" s="138">
        <v>2.02</v>
      </c>
      <c r="S76" s="138">
        <v>16.000230000000002</v>
      </c>
      <c r="T76" s="141">
        <v>38.93</v>
      </c>
      <c r="U76" s="133">
        <v>0</v>
      </c>
      <c r="V76" s="133">
        <v>39</v>
      </c>
      <c r="W76" s="120">
        <v>1.1</v>
      </c>
      <c r="X76" s="134">
        <v>1.44</v>
      </c>
      <c r="Y76" s="134">
        <v>0.12</v>
      </c>
      <c r="Z76" s="129">
        <v>12</v>
      </c>
      <c r="AA76" s="130">
        <v>0.18</v>
      </c>
      <c r="AB76" s="130">
        <v>0.26</v>
      </c>
      <c r="AC76" s="130">
        <v>1.99</v>
      </c>
      <c r="AD76" s="130">
        <v>0.08</v>
      </c>
      <c r="AE76" s="130">
        <v>0.5</v>
      </c>
      <c r="AF76" s="144">
        <v>9</v>
      </c>
      <c r="AG76" s="131">
        <v>40</v>
      </c>
      <c r="AH76" s="131">
        <v>60</v>
      </c>
      <c r="AI76" s="137">
        <v>13.75</v>
      </c>
      <c r="AJ76" s="137">
        <v>1.5</v>
      </c>
      <c r="AK76" s="137">
        <v>0</v>
      </c>
      <c r="AL76" s="137">
        <v>4.7</v>
      </c>
      <c r="AM76" s="137">
        <v>0</v>
      </c>
      <c r="AN76" s="137">
        <v>5.1</v>
      </c>
      <c r="AO76" s="137">
        <v>0</v>
      </c>
      <c r="AP76" s="137">
        <v>0</v>
      </c>
      <c r="AQ76" s="137">
        <v>0.21</v>
      </c>
      <c r="AR76" s="137">
        <v>0.86</v>
      </c>
      <c r="AS76" s="137">
        <v>0.59</v>
      </c>
      <c r="AT76" s="137">
        <v>0.89</v>
      </c>
      <c r="AU76" s="137">
        <v>0.59</v>
      </c>
      <c r="AV76" s="137">
        <v>0.7</v>
      </c>
      <c r="AW76" s="137">
        <v>0</v>
      </c>
      <c r="AX76" s="137">
        <v>0</v>
      </c>
      <c r="AY76" s="137">
        <v>0</v>
      </c>
      <c r="AZ76" s="137">
        <v>0</v>
      </c>
      <c r="BA76" s="137">
        <v>0</v>
      </c>
      <c r="BB76" s="137">
        <v>0</v>
      </c>
      <c r="BC76" s="137">
        <v>0</v>
      </c>
      <c r="BD76" s="137">
        <v>0</v>
      </c>
      <c r="BE76" s="137">
        <v>0</v>
      </c>
      <c r="BF76" s="137">
        <v>0</v>
      </c>
      <c r="BG76" s="137">
        <v>0</v>
      </c>
      <c r="BH76" s="137">
        <v>0</v>
      </c>
      <c r="BI76" s="137">
        <v>0</v>
      </c>
      <c r="BJ76" s="137">
        <v>0</v>
      </c>
      <c r="BK76" s="137">
        <v>10.68</v>
      </c>
      <c r="BL76" s="137">
        <v>0</v>
      </c>
      <c r="BM76" s="137">
        <v>43</v>
      </c>
      <c r="BN76" s="137">
        <v>4.5</v>
      </c>
      <c r="BO76" s="137">
        <v>90.6</v>
      </c>
      <c r="BP76" s="137">
        <v>5</v>
      </c>
      <c r="BQ76" s="137">
        <v>66.2</v>
      </c>
      <c r="BR76" s="137">
        <v>76.3</v>
      </c>
    </row>
    <row r="77" spans="1:70" ht="12.75">
      <c r="A77" s="126">
        <v>75</v>
      </c>
      <c r="B77" s="137" t="s">
        <v>144</v>
      </c>
      <c r="C77" s="91">
        <v>0.036</v>
      </c>
      <c r="D77" s="138">
        <v>35</v>
      </c>
      <c r="E77" s="133">
        <v>60</v>
      </c>
      <c r="F77" s="119">
        <v>58</v>
      </c>
      <c r="G77" s="133">
        <v>14</v>
      </c>
      <c r="H77" s="134">
        <v>7.11</v>
      </c>
      <c r="I77" s="134">
        <v>8.16</v>
      </c>
      <c r="J77" s="139">
        <v>2.33</v>
      </c>
      <c r="K77" s="133">
        <f t="shared" si="4"/>
        <v>2.66</v>
      </c>
      <c r="L77" s="133">
        <f t="shared" si="5"/>
        <v>2.94</v>
      </c>
      <c r="M77" s="133">
        <v>25</v>
      </c>
      <c r="N77" s="119">
        <v>75</v>
      </c>
      <c r="O77" s="133">
        <v>28.5</v>
      </c>
      <c r="P77" s="138">
        <v>50</v>
      </c>
      <c r="Q77" s="133">
        <v>35.1</v>
      </c>
      <c r="R77" s="138">
        <v>1.5</v>
      </c>
      <c r="S77" s="138">
        <v>50</v>
      </c>
      <c r="T77" s="141">
        <v>100</v>
      </c>
      <c r="U77" s="133">
        <v>0</v>
      </c>
      <c r="V77" s="133">
        <v>24.1</v>
      </c>
      <c r="W77" s="120">
        <v>1.9</v>
      </c>
      <c r="X77" s="134">
        <v>0.74</v>
      </c>
      <c r="Y77" s="134">
        <v>0.4</v>
      </c>
      <c r="Z77" s="129">
        <v>1.85</v>
      </c>
      <c r="AA77" s="130">
        <v>0.15</v>
      </c>
      <c r="AB77" s="130">
        <v>0</v>
      </c>
      <c r="AC77" s="130">
        <v>2.5</v>
      </c>
      <c r="AD77" s="130">
        <v>2.4</v>
      </c>
      <c r="AE77" s="130">
        <v>0.65</v>
      </c>
      <c r="AF77" s="144">
        <v>10</v>
      </c>
      <c r="AG77" s="131">
        <v>100</v>
      </c>
      <c r="AH77" s="131">
        <v>0</v>
      </c>
      <c r="AI77" s="137">
        <v>0</v>
      </c>
      <c r="AJ77" s="137">
        <v>6.41</v>
      </c>
      <c r="AK77" s="137">
        <v>0</v>
      </c>
      <c r="AL77" s="137">
        <v>10.5</v>
      </c>
      <c r="AM77" s="137">
        <v>6.3</v>
      </c>
      <c r="AN77" s="137">
        <v>3.5</v>
      </c>
      <c r="AO77" s="137">
        <v>6.17</v>
      </c>
      <c r="AP77" s="137">
        <v>0</v>
      </c>
      <c r="AQ77" s="137">
        <v>0.14</v>
      </c>
      <c r="AR77" s="137">
        <v>0.51</v>
      </c>
      <c r="AS77" s="137">
        <v>0.38</v>
      </c>
      <c r="AT77" s="137">
        <v>0.6</v>
      </c>
      <c r="AU77" s="137">
        <v>0.39</v>
      </c>
      <c r="AV77" s="137">
        <v>0.43</v>
      </c>
      <c r="AW77" s="137">
        <v>0</v>
      </c>
      <c r="AX77" s="137">
        <v>0</v>
      </c>
      <c r="AY77" s="137">
        <v>0</v>
      </c>
      <c r="AZ77" s="137">
        <v>0</v>
      </c>
      <c r="BA77" s="137">
        <v>0</v>
      </c>
      <c r="BB77" s="137">
        <v>0</v>
      </c>
      <c r="BC77" s="137">
        <v>0</v>
      </c>
      <c r="BD77" s="137">
        <v>0</v>
      </c>
      <c r="BE77" s="137">
        <v>0</v>
      </c>
      <c r="BF77" s="137">
        <v>0</v>
      </c>
      <c r="BG77" s="137">
        <v>0</v>
      </c>
      <c r="BH77" s="137">
        <v>0</v>
      </c>
      <c r="BI77" s="137">
        <v>0</v>
      </c>
      <c r="BJ77" s="137">
        <v>0</v>
      </c>
      <c r="BK77" s="137">
        <v>-54.67</v>
      </c>
      <c r="BL77" s="137">
        <v>0</v>
      </c>
      <c r="BM77" s="137">
        <v>62</v>
      </c>
      <c r="BN77" s="137">
        <v>58.9</v>
      </c>
      <c r="BO77" s="137">
        <v>33.2</v>
      </c>
      <c r="BP77" s="137">
        <v>8</v>
      </c>
      <c r="BQ77" s="137">
        <v>19</v>
      </c>
      <c r="BR77" s="137">
        <v>21</v>
      </c>
    </row>
    <row r="78" spans="1:70" ht="12.75">
      <c r="A78" s="126">
        <v>76</v>
      </c>
      <c r="B78" s="137" t="s">
        <v>145</v>
      </c>
      <c r="C78" s="91">
        <v>0.103</v>
      </c>
      <c r="D78" s="138">
        <v>88.2</v>
      </c>
      <c r="E78" s="133">
        <v>64</v>
      </c>
      <c r="F78" s="119">
        <v>62</v>
      </c>
      <c r="G78" s="133">
        <v>8.66</v>
      </c>
      <c r="H78" s="134">
        <v>7.05</v>
      </c>
      <c r="I78" s="134">
        <v>5.39</v>
      </c>
      <c r="J78" s="139">
        <v>2.29</v>
      </c>
      <c r="K78" s="133">
        <f t="shared" si="4"/>
        <v>2.4248000000000003</v>
      </c>
      <c r="L78" s="133">
        <f t="shared" si="5"/>
        <v>2.5980000000000003</v>
      </c>
      <c r="M78" s="133">
        <v>35</v>
      </c>
      <c r="N78" s="119">
        <v>65</v>
      </c>
      <c r="O78" s="133">
        <v>31.9</v>
      </c>
      <c r="P78" s="138">
        <v>58.3</v>
      </c>
      <c r="Q78" s="133">
        <v>37.7</v>
      </c>
      <c r="R78" s="138">
        <v>5.12</v>
      </c>
      <c r="S78" s="138">
        <v>58.3</v>
      </c>
      <c r="T78" s="141">
        <v>100</v>
      </c>
      <c r="U78" s="133">
        <v>0</v>
      </c>
      <c r="V78" s="133">
        <v>21.36</v>
      </c>
      <c r="W78" s="120">
        <v>1.68</v>
      </c>
      <c r="X78" s="134">
        <v>0.64</v>
      </c>
      <c r="Y78" s="134">
        <v>0.28</v>
      </c>
      <c r="Z78" s="129">
        <v>2.29</v>
      </c>
      <c r="AA78" s="130">
        <v>0</v>
      </c>
      <c r="AB78" s="130">
        <v>0</v>
      </c>
      <c r="AC78" s="130">
        <v>0</v>
      </c>
      <c r="AD78" s="130">
        <v>0</v>
      </c>
      <c r="AE78" s="130">
        <v>0</v>
      </c>
      <c r="AF78" s="144">
        <v>10</v>
      </c>
      <c r="AG78" s="131">
        <v>100</v>
      </c>
      <c r="AH78" s="131">
        <v>0</v>
      </c>
      <c r="AI78" s="137">
        <v>0</v>
      </c>
      <c r="AJ78" s="137">
        <v>9.57</v>
      </c>
      <c r="AK78" s="137">
        <v>0</v>
      </c>
      <c r="AL78" s="137">
        <v>5.72</v>
      </c>
      <c r="AM78" s="137">
        <v>2.17</v>
      </c>
      <c r="AN78" s="137">
        <v>2.94</v>
      </c>
      <c r="AO78" s="137">
        <v>2.08</v>
      </c>
      <c r="AP78" s="137">
        <v>0</v>
      </c>
      <c r="AQ78" s="137">
        <v>0.13</v>
      </c>
      <c r="AR78" s="137">
        <v>0.5</v>
      </c>
      <c r="AS78" s="137">
        <v>0.37</v>
      </c>
      <c r="AT78" s="137">
        <v>0.6</v>
      </c>
      <c r="AU78" s="137">
        <v>0.39</v>
      </c>
      <c r="AV78" s="137">
        <v>0.43</v>
      </c>
      <c r="AW78" s="137">
        <v>0</v>
      </c>
      <c r="AX78" s="137">
        <v>0</v>
      </c>
      <c r="AY78" s="137">
        <v>0</v>
      </c>
      <c r="AZ78" s="137">
        <v>0</v>
      </c>
      <c r="BA78" s="137">
        <v>0</v>
      </c>
      <c r="BB78" s="137">
        <v>0</v>
      </c>
      <c r="BC78" s="137">
        <v>0</v>
      </c>
      <c r="BD78" s="137">
        <v>0</v>
      </c>
      <c r="BE78" s="137">
        <v>0</v>
      </c>
      <c r="BF78" s="137">
        <v>0</v>
      </c>
      <c r="BG78" s="137">
        <v>0</v>
      </c>
      <c r="BH78" s="137">
        <v>0</v>
      </c>
      <c r="BI78" s="137">
        <v>0</v>
      </c>
      <c r="BJ78" s="137">
        <v>0</v>
      </c>
      <c r="BK78" s="137">
        <v>0</v>
      </c>
      <c r="BL78" s="137">
        <v>0</v>
      </c>
      <c r="BM78" s="137">
        <v>113</v>
      </c>
      <c r="BN78" s="137">
        <v>40.5</v>
      </c>
      <c r="BO78" s="137">
        <v>49.3</v>
      </c>
      <c r="BP78" s="137">
        <v>13</v>
      </c>
      <c r="BQ78" s="137">
        <v>28</v>
      </c>
      <c r="BR78" s="137">
        <v>30</v>
      </c>
    </row>
    <row r="79" spans="1:70" ht="12.75">
      <c r="A79" s="126">
        <v>77</v>
      </c>
      <c r="B79" s="137" t="s">
        <v>146</v>
      </c>
      <c r="C79" s="91">
        <v>0.026</v>
      </c>
      <c r="D79" s="138">
        <v>21</v>
      </c>
      <c r="E79" s="133">
        <v>60</v>
      </c>
      <c r="F79" s="119">
        <v>58</v>
      </c>
      <c r="G79" s="133">
        <v>11.7</v>
      </c>
      <c r="H79" s="134">
        <v>5.99</v>
      </c>
      <c r="I79" s="134">
        <v>6.81</v>
      </c>
      <c r="J79" s="139">
        <v>1.71</v>
      </c>
      <c r="K79" s="133">
        <f t="shared" si="4"/>
        <v>2.691</v>
      </c>
      <c r="L79" s="133">
        <f t="shared" si="5"/>
        <v>2.925</v>
      </c>
      <c r="M79" s="133">
        <v>25</v>
      </c>
      <c r="N79" s="119">
        <v>75</v>
      </c>
      <c r="O79" s="133">
        <v>32.1</v>
      </c>
      <c r="P79" s="138">
        <v>56</v>
      </c>
      <c r="Q79" s="133">
        <v>35.1</v>
      </c>
      <c r="R79" s="138">
        <v>1.5</v>
      </c>
      <c r="S79" s="138">
        <v>56</v>
      </c>
      <c r="T79" s="141">
        <v>100</v>
      </c>
      <c r="U79" s="133">
        <v>0</v>
      </c>
      <c r="V79" s="133">
        <v>20.3</v>
      </c>
      <c r="W79" s="120">
        <v>2</v>
      </c>
      <c r="X79" s="134">
        <v>0.67</v>
      </c>
      <c r="Y79" s="134">
        <v>0.29</v>
      </c>
      <c r="Z79" s="129">
        <v>2.31</v>
      </c>
      <c r="AA79" s="130">
        <v>0</v>
      </c>
      <c r="AB79" s="130">
        <v>0</v>
      </c>
      <c r="AC79" s="130">
        <v>0</v>
      </c>
      <c r="AD79" s="130">
        <v>0</v>
      </c>
      <c r="AE79" s="130">
        <v>0</v>
      </c>
      <c r="AF79" s="144">
        <v>10</v>
      </c>
      <c r="AG79" s="131">
        <v>100</v>
      </c>
      <c r="AH79" s="131">
        <v>0</v>
      </c>
      <c r="AI79" s="137">
        <v>0</v>
      </c>
      <c r="AJ79" s="137">
        <v>7.22</v>
      </c>
      <c r="AK79" s="137">
        <v>0</v>
      </c>
      <c r="AL79" s="137">
        <v>9.13</v>
      </c>
      <c r="AM79" s="137">
        <v>5.27</v>
      </c>
      <c r="AN79" s="137">
        <v>2.57</v>
      </c>
      <c r="AO79" s="137">
        <v>5.16</v>
      </c>
      <c r="AP79" s="137">
        <v>0</v>
      </c>
      <c r="AQ79" s="137">
        <v>0.11</v>
      </c>
      <c r="AR79" s="137">
        <v>0.43</v>
      </c>
      <c r="AS79" s="137">
        <v>0.32</v>
      </c>
      <c r="AT79" s="137">
        <v>0.51</v>
      </c>
      <c r="AU79" s="137">
        <v>0.33</v>
      </c>
      <c r="AV79" s="137">
        <v>0.37</v>
      </c>
      <c r="AW79" s="137">
        <v>0</v>
      </c>
      <c r="AX79" s="137">
        <v>0</v>
      </c>
      <c r="AY79" s="137">
        <v>0</v>
      </c>
      <c r="AZ79" s="137">
        <v>0</v>
      </c>
      <c r="BA79" s="137">
        <v>0</v>
      </c>
      <c r="BB79" s="137">
        <v>0</v>
      </c>
      <c r="BC79" s="137">
        <v>0</v>
      </c>
      <c r="BD79" s="137">
        <v>0</v>
      </c>
      <c r="BE79" s="137">
        <v>0</v>
      </c>
      <c r="BF79" s="137">
        <v>0</v>
      </c>
      <c r="BG79" s="137">
        <v>0</v>
      </c>
      <c r="BH79" s="137">
        <v>0</v>
      </c>
      <c r="BI79" s="137">
        <v>0</v>
      </c>
      <c r="BJ79" s="137">
        <v>0</v>
      </c>
      <c r="BK79" s="137">
        <v>0</v>
      </c>
      <c r="BL79" s="137">
        <v>0</v>
      </c>
      <c r="BM79" s="137">
        <v>62</v>
      </c>
      <c r="BN79" s="137">
        <v>58.9</v>
      </c>
      <c r="BO79" s="137">
        <v>33.2</v>
      </c>
      <c r="BP79" s="137">
        <v>8</v>
      </c>
      <c r="BQ79" s="137">
        <v>23</v>
      </c>
      <c r="BR79" s="137">
        <v>25</v>
      </c>
    </row>
    <row r="80" spans="1:70" ht="12.75">
      <c r="A80" s="126">
        <v>78</v>
      </c>
      <c r="B80" s="137" t="s">
        <v>147</v>
      </c>
      <c r="C80" s="91">
        <v>0.052</v>
      </c>
      <c r="D80" s="138">
        <v>73</v>
      </c>
      <c r="E80" s="133">
        <v>60</v>
      </c>
      <c r="F80" s="119">
        <v>58</v>
      </c>
      <c r="G80" s="133">
        <v>10</v>
      </c>
      <c r="H80" s="134">
        <v>5.86</v>
      </c>
      <c r="I80" s="134">
        <v>5.83</v>
      </c>
      <c r="J80" s="139">
        <v>1.67</v>
      </c>
      <c r="K80" s="133">
        <f t="shared" si="4"/>
        <v>2.5</v>
      </c>
      <c r="L80" s="133">
        <f t="shared" si="5"/>
        <v>2.8</v>
      </c>
      <c r="M80" s="133">
        <v>25</v>
      </c>
      <c r="N80" s="119">
        <v>75</v>
      </c>
      <c r="O80" s="133">
        <v>33</v>
      </c>
      <c r="P80" s="138">
        <v>67</v>
      </c>
      <c r="Q80" s="133">
        <v>31.4</v>
      </c>
      <c r="R80" s="138">
        <v>1.5</v>
      </c>
      <c r="S80" s="138">
        <v>67</v>
      </c>
      <c r="T80" s="141">
        <v>100</v>
      </c>
      <c r="U80" s="133">
        <v>0</v>
      </c>
      <c r="V80" s="133">
        <v>11.1</v>
      </c>
      <c r="W80" s="120">
        <v>1.9</v>
      </c>
      <c r="X80" s="134">
        <v>0.3</v>
      </c>
      <c r="Y80" s="134">
        <v>0.26</v>
      </c>
      <c r="Z80" s="129">
        <v>1.15</v>
      </c>
      <c r="AA80" s="130">
        <v>0</v>
      </c>
      <c r="AB80" s="130">
        <v>0</v>
      </c>
      <c r="AC80" s="130">
        <v>0</v>
      </c>
      <c r="AD80" s="130">
        <v>0</v>
      </c>
      <c r="AE80" s="130">
        <v>0</v>
      </c>
      <c r="AF80" s="144">
        <v>10</v>
      </c>
      <c r="AG80" s="131">
        <v>100</v>
      </c>
      <c r="AH80" s="131">
        <v>0</v>
      </c>
      <c r="AI80" s="137">
        <v>0</v>
      </c>
      <c r="AJ80" s="137">
        <v>7.43</v>
      </c>
      <c r="AK80" s="137">
        <v>0</v>
      </c>
      <c r="AL80" s="137">
        <v>7.5</v>
      </c>
      <c r="AM80" s="137">
        <v>4.5</v>
      </c>
      <c r="AN80" s="137">
        <v>2.5</v>
      </c>
      <c r="AO80" s="137">
        <v>4.41</v>
      </c>
      <c r="AP80" s="137">
        <v>0</v>
      </c>
      <c r="AQ80" s="137">
        <v>0.11</v>
      </c>
      <c r="AR80" s="137">
        <v>0.42</v>
      </c>
      <c r="AS80" s="137">
        <v>0.31</v>
      </c>
      <c r="AT80" s="137">
        <v>0.5</v>
      </c>
      <c r="AU80" s="137">
        <v>0.32</v>
      </c>
      <c r="AV80" s="137">
        <v>0.36</v>
      </c>
      <c r="AW80" s="137">
        <v>0</v>
      </c>
      <c r="AX80" s="137">
        <v>0</v>
      </c>
      <c r="AY80" s="137">
        <v>0</v>
      </c>
      <c r="AZ80" s="137">
        <v>0</v>
      </c>
      <c r="BA80" s="137">
        <v>0</v>
      </c>
      <c r="BB80" s="137">
        <v>0</v>
      </c>
      <c r="BC80" s="137">
        <v>0</v>
      </c>
      <c r="BD80" s="137">
        <v>0</v>
      </c>
      <c r="BE80" s="137">
        <v>0</v>
      </c>
      <c r="BF80" s="137">
        <v>0</v>
      </c>
      <c r="BG80" s="137">
        <v>0</v>
      </c>
      <c r="BH80" s="137">
        <v>0</v>
      </c>
      <c r="BI80" s="137">
        <v>0</v>
      </c>
      <c r="BJ80" s="137">
        <v>0</v>
      </c>
      <c r="BK80" s="137">
        <v>0</v>
      </c>
      <c r="BL80" s="137">
        <v>0</v>
      </c>
      <c r="BM80" s="137">
        <v>62</v>
      </c>
      <c r="BN80" s="137">
        <v>58.9</v>
      </c>
      <c r="BO80" s="137">
        <v>33.2</v>
      </c>
      <c r="BP80" s="137">
        <v>8</v>
      </c>
      <c r="BQ80" s="137">
        <v>25</v>
      </c>
      <c r="BR80" s="137">
        <v>28</v>
      </c>
    </row>
    <row r="81" spans="1:70" ht="12.75">
      <c r="A81" s="126">
        <v>79</v>
      </c>
      <c r="B81" s="137" t="s">
        <v>148</v>
      </c>
      <c r="C81" s="91">
        <v>0.103</v>
      </c>
      <c r="D81" s="138">
        <v>88.3</v>
      </c>
      <c r="E81" s="133">
        <v>64</v>
      </c>
      <c r="F81" s="119">
        <v>62</v>
      </c>
      <c r="G81" s="133">
        <v>10.28</v>
      </c>
      <c r="H81" s="134">
        <v>7.46</v>
      </c>
      <c r="I81" s="134">
        <v>6.4</v>
      </c>
      <c r="J81" s="139">
        <v>2.72</v>
      </c>
      <c r="K81" s="133">
        <f t="shared" si="4"/>
        <v>2.8783999999999996</v>
      </c>
      <c r="L81" s="133">
        <f t="shared" si="5"/>
        <v>3.0839999999999996</v>
      </c>
      <c r="M81" s="133">
        <v>35</v>
      </c>
      <c r="N81" s="119">
        <v>65</v>
      </c>
      <c r="O81" s="133">
        <v>31.54</v>
      </c>
      <c r="P81" s="138">
        <v>56.7</v>
      </c>
      <c r="Q81" s="133">
        <v>35.16</v>
      </c>
      <c r="R81" s="138">
        <v>5.18</v>
      </c>
      <c r="S81" s="138">
        <v>56.7</v>
      </c>
      <c r="T81" s="141">
        <v>100</v>
      </c>
      <c r="U81" s="133">
        <v>0</v>
      </c>
      <c r="V81" s="133">
        <v>21.16</v>
      </c>
      <c r="W81" s="120">
        <v>1.86</v>
      </c>
      <c r="X81" s="134">
        <v>0.7</v>
      </c>
      <c r="Y81" s="134">
        <v>0.3</v>
      </c>
      <c r="Z81" s="129">
        <v>2.33</v>
      </c>
      <c r="AA81" s="130">
        <v>0</v>
      </c>
      <c r="AB81" s="130">
        <v>0</v>
      </c>
      <c r="AC81" s="130">
        <v>0</v>
      </c>
      <c r="AD81" s="130">
        <v>0</v>
      </c>
      <c r="AE81" s="130">
        <v>0</v>
      </c>
      <c r="AF81" s="144">
        <v>10</v>
      </c>
      <c r="AG81" s="131">
        <v>100</v>
      </c>
      <c r="AH81" s="131">
        <v>0</v>
      </c>
      <c r="AI81" s="137">
        <v>0</v>
      </c>
      <c r="AJ81" s="137">
        <v>9.46</v>
      </c>
      <c r="AK81" s="137">
        <v>0</v>
      </c>
      <c r="AL81" s="137">
        <v>6.78</v>
      </c>
      <c r="AM81" s="137">
        <v>2.57</v>
      </c>
      <c r="AN81" s="137">
        <v>3.5</v>
      </c>
      <c r="AO81" s="137">
        <v>2.47</v>
      </c>
      <c r="AP81" s="137">
        <v>0</v>
      </c>
      <c r="AQ81" s="137">
        <v>0.14</v>
      </c>
      <c r="AR81" s="137">
        <v>0.52</v>
      </c>
      <c r="AS81" s="137">
        <v>0.4</v>
      </c>
      <c r="AT81" s="137">
        <v>0.64</v>
      </c>
      <c r="AU81" s="137">
        <v>0.41</v>
      </c>
      <c r="AV81" s="137">
        <v>0.46</v>
      </c>
      <c r="AW81" s="137">
        <v>0</v>
      </c>
      <c r="AX81" s="137">
        <v>0</v>
      </c>
      <c r="AY81" s="137">
        <v>0</v>
      </c>
      <c r="AZ81" s="137">
        <v>0</v>
      </c>
      <c r="BA81" s="137">
        <v>0</v>
      </c>
      <c r="BB81" s="137">
        <v>0</v>
      </c>
      <c r="BC81" s="137">
        <v>0</v>
      </c>
      <c r="BD81" s="137">
        <v>0</v>
      </c>
      <c r="BE81" s="137">
        <v>0</v>
      </c>
      <c r="BF81" s="137">
        <v>0</v>
      </c>
      <c r="BG81" s="137">
        <v>0</v>
      </c>
      <c r="BH81" s="137">
        <v>0</v>
      </c>
      <c r="BI81" s="137">
        <v>0</v>
      </c>
      <c r="BJ81" s="137">
        <v>0</v>
      </c>
      <c r="BK81" s="137">
        <v>0</v>
      </c>
      <c r="BL81" s="137">
        <v>0</v>
      </c>
      <c r="BM81" s="137">
        <v>113</v>
      </c>
      <c r="BN81" s="137">
        <v>40.5</v>
      </c>
      <c r="BO81" s="137">
        <v>49.3</v>
      </c>
      <c r="BP81" s="137">
        <v>13</v>
      </c>
      <c r="BQ81" s="137">
        <v>28</v>
      </c>
      <c r="BR81" s="137">
        <v>30</v>
      </c>
    </row>
    <row r="82" spans="1:70" ht="12.75">
      <c r="A82" s="126">
        <v>80</v>
      </c>
      <c r="B82" s="137" t="s">
        <v>149</v>
      </c>
      <c r="C82" s="91">
        <v>0.1</v>
      </c>
      <c r="D82" s="138">
        <v>88.1</v>
      </c>
      <c r="E82" s="133">
        <v>68</v>
      </c>
      <c r="F82" s="119">
        <v>65</v>
      </c>
      <c r="G82" s="133">
        <v>12.27</v>
      </c>
      <c r="H82" s="134">
        <v>8.24</v>
      </c>
      <c r="I82" s="134">
        <v>7.64</v>
      </c>
      <c r="J82" s="139">
        <v>3.24</v>
      </c>
      <c r="K82" s="133">
        <f t="shared" si="4"/>
        <v>3.4356</v>
      </c>
      <c r="L82" s="133">
        <f t="shared" si="5"/>
        <v>3.6809999999999996</v>
      </c>
      <c r="M82" s="133">
        <v>35</v>
      </c>
      <c r="N82" s="119">
        <v>65</v>
      </c>
      <c r="O82" s="133">
        <v>27.9</v>
      </c>
      <c r="P82" s="138">
        <v>57.88</v>
      </c>
      <c r="Q82" s="133">
        <v>33.7</v>
      </c>
      <c r="R82" s="138">
        <v>4.04</v>
      </c>
      <c r="S82" s="138">
        <v>57.88</v>
      </c>
      <c r="T82" s="141">
        <v>100</v>
      </c>
      <c r="U82" s="133">
        <v>0</v>
      </c>
      <c r="V82" s="133">
        <v>17.55</v>
      </c>
      <c r="W82" s="120">
        <v>2.3</v>
      </c>
      <c r="X82" s="134">
        <v>0.7</v>
      </c>
      <c r="Y82" s="134">
        <v>0.36</v>
      </c>
      <c r="Z82" s="129">
        <v>1.94</v>
      </c>
      <c r="AA82" s="130">
        <v>0</v>
      </c>
      <c r="AB82" s="130">
        <v>0</v>
      </c>
      <c r="AC82" s="130">
        <v>0</v>
      </c>
      <c r="AD82" s="130">
        <v>0</v>
      </c>
      <c r="AE82" s="130">
        <v>0</v>
      </c>
      <c r="AF82" s="144">
        <v>10</v>
      </c>
      <c r="AG82" s="131">
        <v>100</v>
      </c>
      <c r="AH82" s="131">
        <v>0</v>
      </c>
      <c r="AI82" s="137">
        <v>0</v>
      </c>
      <c r="AJ82" s="137">
        <v>8.37</v>
      </c>
      <c r="AK82" s="137">
        <v>0</v>
      </c>
      <c r="AL82" s="137">
        <v>8.1</v>
      </c>
      <c r="AM82" s="137">
        <v>3.07</v>
      </c>
      <c r="AN82" s="137">
        <v>4.17</v>
      </c>
      <c r="AO82" s="137">
        <v>2.94</v>
      </c>
      <c r="AP82" s="137">
        <v>0</v>
      </c>
      <c r="AQ82" s="137">
        <v>0.16</v>
      </c>
      <c r="AR82" s="137">
        <v>0.58</v>
      </c>
      <c r="AS82" s="137">
        <v>0.44</v>
      </c>
      <c r="AT82" s="137">
        <v>0.7</v>
      </c>
      <c r="AU82" s="137">
        <v>0.45</v>
      </c>
      <c r="AV82" s="137">
        <v>0.51</v>
      </c>
      <c r="AW82" s="137">
        <v>0</v>
      </c>
      <c r="AX82" s="137">
        <v>0</v>
      </c>
      <c r="AY82" s="137">
        <v>0</v>
      </c>
      <c r="AZ82" s="137">
        <v>0</v>
      </c>
      <c r="BA82" s="137">
        <v>0</v>
      </c>
      <c r="BB82" s="137">
        <v>0</v>
      </c>
      <c r="BC82" s="137">
        <v>0</v>
      </c>
      <c r="BD82" s="137">
        <v>0</v>
      </c>
      <c r="BE82" s="137">
        <v>0</v>
      </c>
      <c r="BF82" s="137">
        <v>0</v>
      </c>
      <c r="BG82" s="137">
        <v>0</v>
      </c>
      <c r="BH82" s="137">
        <v>0</v>
      </c>
      <c r="BI82" s="137">
        <v>0</v>
      </c>
      <c r="BJ82" s="137">
        <v>0</v>
      </c>
      <c r="BK82" s="137">
        <v>0</v>
      </c>
      <c r="BL82" s="137">
        <v>0</v>
      </c>
      <c r="BM82" s="137">
        <v>113</v>
      </c>
      <c r="BN82" s="137">
        <v>40.5</v>
      </c>
      <c r="BO82" s="137">
        <v>49.3</v>
      </c>
      <c r="BP82" s="137">
        <v>13</v>
      </c>
      <c r="BQ82" s="137">
        <v>28</v>
      </c>
      <c r="BR82" s="137">
        <v>30</v>
      </c>
    </row>
    <row r="83" spans="1:70" ht="12.75">
      <c r="A83" s="126">
        <v>81</v>
      </c>
      <c r="B83" s="137" t="s">
        <v>150</v>
      </c>
      <c r="C83" s="91">
        <v>0.036</v>
      </c>
      <c r="D83" s="138">
        <v>25</v>
      </c>
      <c r="E83" s="133">
        <v>84</v>
      </c>
      <c r="F83" s="119">
        <v>76</v>
      </c>
      <c r="G83" s="133">
        <v>8.4</v>
      </c>
      <c r="H83" s="134">
        <v>7.28</v>
      </c>
      <c r="I83" s="134">
        <v>5.16</v>
      </c>
      <c r="J83" s="139">
        <v>1.83</v>
      </c>
      <c r="K83" s="133">
        <f t="shared" si="4"/>
        <v>2.52</v>
      </c>
      <c r="L83" s="133">
        <f t="shared" si="5"/>
        <v>2.688</v>
      </c>
      <c r="M83" s="133">
        <v>27.98</v>
      </c>
      <c r="N83" s="119">
        <v>73</v>
      </c>
      <c r="O83" s="133">
        <v>22</v>
      </c>
      <c r="P83" s="138">
        <v>46</v>
      </c>
      <c r="Q83" s="133">
        <v>24.5</v>
      </c>
      <c r="R83" s="138">
        <v>3.8</v>
      </c>
      <c r="S83" s="138">
        <v>36.8</v>
      </c>
      <c r="T83" s="141">
        <v>80</v>
      </c>
      <c r="U83" s="133">
        <v>26</v>
      </c>
      <c r="V83" s="133">
        <v>36.9</v>
      </c>
      <c r="W83" s="120">
        <v>3.2</v>
      </c>
      <c r="X83" s="134">
        <v>0.12</v>
      </c>
      <c r="Y83" s="134">
        <v>0.2</v>
      </c>
      <c r="Z83" s="129">
        <v>0.6</v>
      </c>
      <c r="AA83" s="130">
        <v>0.1</v>
      </c>
      <c r="AB83" s="130">
        <v>0.19</v>
      </c>
      <c r="AC83" s="130">
        <v>1.25</v>
      </c>
      <c r="AD83" s="130">
        <v>0.65</v>
      </c>
      <c r="AE83" s="130">
        <v>0.7</v>
      </c>
      <c r="AF83" s="144">
        <v>5.5</v>
      </c>
      <c r="AG83" s="131">
        <v>70</v>
      </c>
      <c r="AH83" s="131">
        <v>30</v>
      </c>
      <c r="AI83" s="137">
        <v>39.1</v>
      </c>
      <c r="AJ83" s="137">
        <v>3.3</v>
      </c>
      <c r="AK83" s="137">
        <v>4.8</v>
      </c>
      <c r="AL83" s="137">
        <v>6.05</v>
      </c>
      <c r="AM83" s="137">
        <v>4.62</v>
      </c>
      <c r="AN83" s="137">
        <v>2.35</v>
      </c>
      <c r="AO83" s="137">
        <v>4.62</v>
      </c>
      <c r="AP83" s="137">
        <v>0</v>
      </c>
      <c r="AQ83" s="137">
        <v>0.14</v>
      </c>
      <c r="AR83" s="137">
        <v>0.51</v>
      </c>
      <c r="AS83" s="137">
        <v>0.38</v>
      </c>
      <c r="AT83" s="137">
        <v>0.65</v>
      </c>
      <c r="AU83" s="137">
        <v>0.39</v>
      </c>
      <c r="AV83" s="137">
        <v>0.43</v>
      </c>
      <c r="AW83" s="137">
        <v>0</v>
      </c>
      <c r="AX83" s="137">
        <v>0</v>
      </c>
      <c r="AY83" s="137">
        <v>0</v>
      </c>
      <c r="AZ83" s="137">
        <v>0</v>
      </c>
      <c r="BA83" s="137">
        <v>0</v>
      </c>
      <c r="BB83" s="137">
        <v>0</v>
      </c>
      <c r="BC83" s="137">
        <v>0</v>
      </c>
      <c r="BD83" s="137">
        <v>0</v>
      </c>
      <c r="BE83" s="137">
        <v>0</v>
      </c>
      <c r="BF83" s="137">
        <v>0</v>
      </c>
      <c r="BG83" s="137">
        <v>0</v>
      </c>
      <c r="BH83" s="137">
        <v>0</v>
      </c>
      <c r="BI83" s="137">
        <v>0</v>
      </c>
      <c r="BJ83" s="137">
        <v>0</v>
      </c>
      <c r="BK83" s="137">
        <v>-10.76</v>
      </c>
      <c r="BL83" s="137">
        <v>0</v>
      </c>
      <c r="BM83" s="137">
        <v>0.3</v>
      </c>
      <c r="BN83" s="137">
        <v>51.3</v>
      </c>
      <c r="BO83" s="137">
        <v>30.2</v>
      </c>
      <c r="BP83" s="137">
        <v>18.5</v>
      </c>
      <c r="BQ83" s="137">
        <v>30</v>
      </c>
      <c r="BR83" s="137">
        <v>32</v>
      </c>
    </row>
    <row r="84" spans="1:70" ht="12.75">
      <c r="A84" s="126">
        <v>82</v>
      </c>
      <c r="B84" s="137" t="s">
        <v>151</v>
      </c>
      <c r="C84" s="91">
        <v>0.036</v>
      </c>
      <c r="D84" s="138">
        <v>28</v>
      </c>
      <c r="E84" s="133">
        <v>85</v>
      </c>
      <c r="F84" s="119">
        <v>78</v>
      </c>
      <c r="G84" s="133">
        <v>8.57</v>
      </c>
      <c r="H84" s="134">
        <v>7.36</v>
      </c>
      <c r="I84" s="134">
        <v>5.27</v>
      </c>
      <c r="J84" s="139">
        <v>1.86</v>
      </c>
      <c r="K84" s="133">
        <f t="shared" si="4"/>
        <v>2.571</v>
      </c>
      <c r="L84" s="133">
        <f t="shared" si="5"/>
        <v>2.7424</v>
      </c>
      <c r="M84" s="133">
        <v>28</v>
      </c>
      <c r="N84" s="119">
        <v>73</v>
      </c>
      <c r="O84" s="133">
        <v>23.2</v>
      </c>
      <c r="P84" s="138">
        <v>48.2</v>
      </c>
      <c r="Q84" s="133">
        <v>25</v>
      </c>
      <c r="R84" s="138">
        <v>3.8</v>
      </c>
      <c r="S84" s="138">
        <v>38.56</v>
      </c>
      <c r="T84" s="141">
        <v>80</v>
      </c>
      <c r="U84" s="133">
        <v>25.5</v>
      </c>
      <c r="V84" s="133">
        <v>34.53</v>
      </c>
      <c r="W84" s="120">
        <v>3.2</v>
      </c>
      <c r="X84" s="134">
        <v>0.18</v>
      </c>
      <c r="Y84" s="134">
        <v>0.25</v>
      </c>
      <c r="Z84" s="129">
        <v>0.72</v>
      </c>
      <c r="AA84" s="130">
        <v>0.15</v>
      </c>
      <c r="AB84" s="130">
        <v>0.19</v>
      </c>
      <c r="AC84" s="130">
        <v>1.25</v>
      </c>
      <c r="AD84" s="130">
        <v>0.65</v>
      </c>
      <c r="AE84" s="130">
        <v>0.7</v>
      </c>
      <c r="AF84" s="144">
        <v>5.5</v>
      </c>
      <c r="AG84" s="131">
        <v>70</v>
      </c>
      <c r="AH84" s="131">
        <v>30</v>
      </c>
      <c r="AI84" s="137">
        <v>38</v>
      </c>
      <c r="AJ84" s="137">
        <v>3.48</v>
      </c>
      <c r="AK84" s="137">
        <v>4.8</v>
      </c>
      <c r="AL84" s="137">
        <v>6.17</v>
      </c>
      <c r="AM84" s="137">
        <v>4.71</v>
      </c>
      <c r="AN84" s="137">
        <v>2.4</v>
      </c>
      <c r="AO84" s="137">
        <v>4.71</v>
      </c>
      <c r="AP84" s="137">
        <v>0</v>
      </c>
      <c r="AQ84" s="137">
        <v>0.15</v>
      </c>
      <c r="AR84" s="137">
        <v>0.51</v>
      </c>
      <c r="AS84" s="137">
        <v>0.38</v>
      </c>
      <c r="AT84" s="137">
        <v>0.66</v>
      </c>
      <c r="AU84" s="137">
        <v>0.4</v>
      </c>
      <c r="AV84" s="137">
        <v>0.44</v>
      </c>
      <c r="AW84" s="137">
        <v>0</v>
      </c>
      <c r="AX84" s="137">
        <v>0</v>
      </c>
      <c r="AY84" s="137">
        <v>0</v>
      </c>
      <c r="AZ84" s="137">
        <v>0</v>
      </c>
      <c r="BA84" s="137">
        <v>0</v>
      </c>
      <c r="BB84" s="137">
        <v>0</v>
      </c>
      <c r="BC84" s="137">
        <v>0</v>
      </c>
      <c r="BD84" s="137">
        <v>0</v>
      </c>
      <c r="BE84" s="137">
        <v>0</v>
      </c>
      <c r="BF84" s="137">
        <v>0</v>
      </c>
      <c r="BG84" s="137">
        <v>0</v>
      </c>
      <c r="BH84" s="137">
        <v>0</v>
      </c>
      <c r="BI84" s="137">
        <v>0</v>
      </c>
      <c r="BJ84" s="137">
        <v>0</v>
      </c>
      <c r="BK84" s="137">
        <v>-8.58</v>
      </c>
      <c r="BL84" s="137">
        <v>0</v>
      </c>
      <c r="BM84" s="137">
        <v>0.3</v>
      </c>
      <c r="BN84" s="137">
        <v>51.3</v>
      </c>
      <c r="BO84" s="137">
        <v>30.2</v>
      </c>
      <c r="BP84" s="137">
        <v>18.5</v>
      </c>
      <c r="BQ84" s="137">
        <v>30</v>
      </c>
      <c r="BR84" s="137">
        <v>32</v>
      </c>
    </row>
    <row r="85" spans="1:70" ht="12.75">
      <c r="A85" s="126">
        <v>83</v>
      </c>
      <c r="B85" s="137" t="s">
        <v>152</v>
      </c>
      <c r="C85" s="91">
        <v>0.036</v>
      </c>
      <c r="D85" s="138">
        <v>30</v>
      </c>
      <c r="E85" s="133">
        <v>83</v>
      </c>
      <c r="F85" s="119">
        <v>76</v>
      </c>
      <c r="G85" s="133">
        <v>8</v>
      </c>
      <c r="H85" s="134">
        <v>7.34</v>
      </c>
      <c r="I85" s="134">
        <v>4.91</v>
      </c>
      <c r="J85" s="139">
        <v>1.74</v>
      </c>
      <c r="K85" s="133">
        <f t="shared" si="4"/>
        <v>2.6639999999999997</v>
      </c>
      <c r="L85" s="133">
        <f t="shared" si="5"/>
        <v>2.824</v>
      </c>
      <c r="M85" s="133">
        <v>28</v>
      </c>
      <c r="N85" s="218">
        <v>73</v>
      </c>
      <c r="O85" s="133">
        <v>22</v>
      </c>
      <c r="P85" s="138">
        <v>48.3</v>
      </c>
      <c r="Q85" s="133">
        <v>25.7</v>
      </c>
      <c r="R85" s="138">
        <v>3.8</v>
      </c>
      <c r="S85" s="138">
        <v>37.669169999999994</v>
      </c>
      <c r="T85" s="141">
        <v>77.99</v>
      </c>
      <c r="U85" s="133">
        <v>27</v>
      </c>
      <c r="V85" s="133">
        <v>34.87</v>
      </c>
      <c r="W85" s="120">
        <v>3.33</v>
      </c>
      <c r="X85" s="134">
        <v>0.27</v>
      </c>
      <c r="Y85" s="134">
        <v>0.23</v>
      </c>
      <c r="Z85" s="129">
        <v>1.17</v>
      </c>
      <c r="AA85" s="130">
        <v>0.15</v>
      </c>
      <c r="AB85" s="130">
        <v>0.19</v>
      </c>
      <c r="AC85" s="130">
        <v>1.25</v>
      </c>
      <c r="AD85" s="130">
        <v>0.65</v>
      </c>
      <c r="AE85" s="130">
        <v>0.7</v>
      </c>
      <c r="AF85" s="144">
        <v>5.5</v>
      </c>
      <c r="AG85" s="131">
        <v>70</v>
      </c>
      <c r="AH85" s="131">
        <v>30</v>
      </c>
      <c r="AI85" s="137">
        <v>37.4</v>
      </c>
      <c r="AJ85" s="137">
        <v>3.3</v>
      </c>
      <c r="AK85" s="137">
        <v>4.8</v>
      </c>
      <c r="AL85" s="137">
        <v>5.76</v>
      </c>
      <c r="AM85" s="137">
        <v>4.4</v>
      </c>
      <c r="AN85" s="137">
        <v>2.24</v>
      </c>
      <c r="AO85" s="137">
        <v>4.4</v>
      </c>
      <c r="AP85" s="137">
        <v>0</v>
      </c>
      <c r="AQ85" s="137">
        <v>0.15</v>
      </c>
      <c r="AR85" s="137">
        <v>0.51</v>
      </c>
      <c r="AS85" s="137">
        <v>0.38</v>
      </c>
      <c r="AT85" s="137">
        <v>0.66</v>
      </c>
      <c r="AU85" s="137">
        <v>0.4</v>
      </c>
      <c r="AV85" s="137">
        <v>0.44</v>
      </c>
      <c r="AW85" s="137">
        <v>0</v>
      </c>
      <c r="AX85" s="137">
        <v>0</v>
      </c>
      <c r="AY85" s="137">
        <v>0</v>
      </c>
      <c r="AZ85" s="137">
        <v>0</v>
      </c>
      <c r="BA85" s="137">
        <v>0</v>
      </c>
      <c r="BB85" s="137">
        <v>0</v>
      </c>
      <c r="BC85" s="137">
        <v>0</v>
      </c>
      <c r="BD85" s="137">
        <v>0</v>
      </c>
      <c r="BE85" s="137">
        <v>0</v>
      </c>
      <c r="BF85" s="137">
        <v>0</v>
      </c>
      <c r="BG85" s="137">
        <v>0</v>
      </c>
      <c r="BH85" s="137">
        <v>0</v>
      </c>
      <c r="BI85" s="137">
        <v>0</v>
      </c>
      <c r="BJ85" s="137">
        <v>0</v>
      </c>
      <c r="BK85" s="137">
        <v>-8.58</v>
      </c>
      <c r="BL85" s="137">
        <v>0</v>
      </c>
      <c r="BM85" s="137">
        <v>0.3</v>
      </c>
      <c r="BN85" s="137">
        <v>51.3</v>
      </c>
      <c r="BO85" s="137">
        <v>30.2</v>
      </c>
      <c r="BP85" s="137">
        <v>18.5</v>
      </c>
      <c r="BQ85" s="137">
        <v>33.3</v>
      </c>
      <c r="BR85" s="137">
        <v>35.3</v>
      </c>
    </row>
    <row r="86" spans="1:70" ht="12.75">
      <c r="A86" s="126">
        <v>84</v>
      </c>
      <c r="B86" s="137" t="s">
        <v>153</v>
      </c>
      <c r="C86" s="91">
        <v>0.036</v>
      </c>
      <c r="D86" s="138">
        <v>32</v>
      </c>
      <c r="E86" s="133">
        <v>81</v>
      </c>
      <c r="F86" s="119">
        <v>75</v>
      </c>
      <c r="G86" s="133">
        <v>8.12</v>
      </c>
      <c r="H86" s="134">
        <v>7.35</v>
      </c>
      <c r="I86" s="134">
        <v>4.99</v>
      </c>
      <c r="J86" s="139">
        <v>1.77</v>
      </c>
      <c r="K86" s="133">
        <f t="shared" si="4"/>
        <v>2.7039599999999995</v>
      </c>
      <c r="L86" s="133">
        <f t="shared" si="5"/>
        <v>2.86636</v>
      </c>
      <c r="M86" s="133">
        <v>27.96</v>
      </c>
      <c r="N86" s="119">
        <v>73</v>
      </c>
      <c r="O86" s="133">
        <v>22.8</v>
      </c>
      <c r="P86" s="138">
        <v>48.8</v>
      </c>
      <c r="Q86" s="133">
        <v>25</v>
      </c>
      <c r="R86" s="138">
        <v>3.8</v>
      </c>
      <c r="S86" s="138">
        <v>36.6</v>
      </c>
      <c r="T86" s="141">
        <v>75</v>
      </c>
      <c r="U86" s="133">
        <v>27.5</v>
      </c>
      <c r="V86" s="133">
        <v>34.45</v>
      </c>
      <c r="W86" s="120">
        <v>3.13</v>
      </c>
      <c r="X86" s="134">
        <v>0.25</v>
      </c>
      <c r="Y86" s="134">
        <v>0.31</v>
      </c>
      <c r="Z86" s="129">
        <v>0.81</v>
      </c>
      <c r="AA86" s="130">
        <v>0.15</v>
      </c>
      <c r="AB86" s="130">
        <v>0.19</v>
      </c>
      <c r="AC86" s="130">
        <v>1.25</v>
      </c>
      <c r="AD86" s="130">
        <v>0.65</v>
      </c>
      <c r="AE86" s="130">
        <v>0.7</v>
      </c>
      <c r="AF86" s="144">
        <v>5.5</v>
      </c>
      <c r="AG86" s="131">
        <v>70</v>
      </c>
      <c r="AH86" s="131">
        <v>30</v>
      </c>
      <c r="AI86" s="137">
        <v>43.96</v>
      </c>
      <c r="AJ86" s="137">
        <v>3.42</v>
      </c>
      <c r="AK86" s="137">
        <v>4.8</v>
      </c>
      <c r="AL86" s="137">
        <v>5.85</v>
      </c>
      <c r="AM86" s="137">
        <v>4.47</v>
      </c>
      <c r="AN86" s="137">
        <v>2.27</v>
      </c>
      <c r="AO86" s="137">
        <v>4.47</v>
      </c>
      <c r="AP86" s="137">
        <v>0</v>
      </c>
      <c r="AQ86" s="137">
        <v>0.15</v>
      </c>
      <c r="AR86" s="137">
        <v>0.51</v>
      </c>
      <c r="AS86" s="137">
        <v>0.38</v>
      </c>
      <c r="AT86" s="137">
        <v>0.66</v>
      </c>
      <c r="AU86" s="137">
        <v>0.4</v>
      </c>
      <c r="AV86" s="137">
        <v>0.44</v>
      </c>
      <c r="AW86" s="137">
        <v>0</v>
      </c>
      <c r="AX86" s="137">
        <v>0</v>
      </c>
      <c r="AY86" s="137">
        <v>0</v>
      </c>
      <c r="AZ86" s="137">
        <v>0</v>
      </c>
      <c r="BA86" s="137">
        <v>0</v>
      </c>
      <c r="BB86" s="137">
        <v>0</v>
      </c>
      <c r="BC86" s="137">
        <v>0</v>
      </c>
      <c r="BD86" s="137">
        <v>0</v>
      </c>
      <c r="BE86" s="137">
        <v>0</v>
      </c>
      <c r="BF86" s="137">
        <v>0</v>
      </c>
      <c r="BG86" s="137">
        <v>0</v>
      </c>
      <c r="BH86" s="137">
        <v>0</v>
      </c>
      <c r="BI86" s="137">
        <v>0</v>
      </c>
      <c r="BJ86" s="137">
        <v>0</v>
      </c>
      <c r="BK86" s="137">
        <v>-8.58</v>
      </c>
      <c r="BL86" s="137">
        <v>0</v>
      </c>
      <c r="BM86" s="137">
        <v>0.8</v>
      </c>
      <c r="BN86" s="137">
        <v>51.3</v>
      </c>
      <c r="BO86" s="137">
        <v>30.2</v>
      </c>
      <c r="BP86" s="137">
        <v>18.5</v>
      </c>
      <c r="BQ86" s="137">
        <v>33.3</v>
      </c>
      <c r="BR86" s="137">
        <v>35.3</v>
      </c>
    </row>
    <row r="87" spans="1:70" ht="12.75">
      <c r="A87" s="126">
        <v>85</v>
      </c>
      <c r="B87" s="137" t="s">
        <v>154</v>
      </c>
      <c r="C87" s="91">
        <v>0.036</v>
      </c>
      <c r="D87" s="138">
        <v>34</v>
      </c>
      <c r="E87" s="133">
        <v>82</v>
      </c>
      <c r="F87" s="119">
        <v>76</v>
      </c>
      <c r="G87" s="133">
        <v>8.53</v>
      </c>
      <c r="H87" s="134">
        <v>7.47</v>
      </c>
      <c r="I87" s="134">
        <v>5.24</v>
      </c>
      <c r="J87" s="139">
        <v>1.86</v>
      </c>
      <c r="K87" s="133">
        <f t="shared" si="4"/>
        <v>2.84049</v>
      </c>
      <c r="L87" s="133">
        <f t="shared" si="5"/>
        <v>3.01109</v>
      </c>
      <c r="M87" s="133">
        <v>28.02</v>
      </c>
      <c r="N87" s="119">
        <v>73</v>
      </c>
      <c r="O87" s="133">
        <v>22.94</v>
      </c>
      <c r="P87" s="138">
        <v>50</v>
      </c>
      <c r="Q87" s="133">
        <v>26.5</v>
      </c>
      <c r="R87" s="138">
        <v>3.8</v>
      </c>
      <c r="S87" s="138">
        <v>37</v>
      </c>
      <c r="T87" s="141">
        <v>74</v>
      </c>
      <c r="U87" s="133">
        <v>28.1</v>
      </c>
      <c r="V87" s="133">
        <v>33.03</v>
      </c>
      <c r="W87" s="120">
        <v>2.94</v>
      </c>
      <c r="X87" s="134">
        <v>0.18</v>
      </c>
      <c r="Y87" s="134">
        <v>0.24</v>
      </c>
      <c r="Z87" s="129">
        <v>0.75</v>
      </c>
      <c r="AA87" s="130">
        <v>0.15</v>
      </c>
      <c r="AB87" s="130">
        <v>0.19</v>
      </c>
      <c r="AC87" s="130">
        <v>1.25</v>
      </c>
      <c r="AD87" s="130">
        <v>0.65</v>
      </c>
      <c r="AE87" s="130">
        <v>0.7</v>
      </c>
      <c r="AF87" s="144">
        <v>5.5</v>
      </c>
      <c r="AG87" s="131">
        <v>70</v>
      </c>
      <c r="AH87" s="131">
        <v>30</v>
      </c>
      <c r="AI87" s="137">
        <v>41.28</v>
      </c>
      <c r="AJ87" s="137">
        <v>3.44</v>
      </c>
      <c r="AK87" s="137">
        <v>5.2</v>
      </c>
      <c r="AL87" s="137">
        <v>6.14</v>
      </c>
      <c r="AM87" s="137">
        <v>3.84</v>
      </c>
      <c r="AN87" s="137">
        <v>2.39</v>
      </c>
      <c r="AO87" s="137">
        <v>3.84</v>
      </c>
      <c r="AP87" s="137">
        <v>0</v>
      </c>
      <c r="AQ87" s="137">
        <v>0.15</v>
      </c>
      <c r="AR87" s="137">
        <v>0.52</v>
      </c>
      <c r="AS87" s="137">
        <v>0.39</v>
      </c>
      <c r="AT87" s="137">
        <v>0.67</v>
      </c>
      <c r="AU87" s="137">
        <v>0.4</v>
      </c>
      <c r="AV87" s="137">
        <v>0.44</v>
      </c>
      <c r="AW87" s="137">
        <v>0</v>
      </c>
      <c r="AX87" s="137">
        <v>0</v>
      </c>
      <c r="AY87" s="137">
        <v>0</v>
      </c>
      <c r="AZ87" s="137">
        <v>0</v>
      </c>
      <c r="BA87" s="137">
        <v>0</v>
      </c>
      <c r="BB87" s="137">
        <v>0</v>
      </c>
      <c r="BC87" s="137">
        <v>0</v>
      </c>
      <c r="BD87" s="137">
        <v>0</v>
      </c>
      <c r="BE87" s="137">
        <v>0</v>
      </c>
      <c r="BF87" s="137">
        <v>0</v>
      </c>
      <c r="BG87" s="137">
        <v>0</v>
      </c>
      <c r="BH87" s="137">
        <v>0</v>
      </c>
      <c r="BI87" s="137">
        <v>0</v>
      </c>
      <c r="BJ87" s="137">
        <v>0</v>
      </c>
      <c r="BK87" s="137">
        <v>-8.58</v>
      </c>
      <c r="BL87" s="137">
        <v>0</v>
      </c>
      <c r="BM87" s="137">
        <v>0.8</v>
      </c>
      <c r="BN87" s="137">
        <v>48.8</v>
      </c>
      <c r="BO87" s="137">
        <v>27.6</v>
      </c>
      <c r="BP87" s="137">
        <v>23.6</v>
      </c>
      <c r="BQ87" s="137">
        <v>33.3</v>
      </c>
      <c r="BR87" s="137">
        <v>35.3</v>
      </c>
    </row>
    <row r="88" spans="1:70" ht="12.75">
      <c r="A88" s="126">
        <v>86</v>
      </c>
      <c r="B88" s="137" t="s">
        <v>155</v>
      </c>
      <c r="C88" s="91">
        <v>0.036</v>
      </c>
      <c r="D88" s="138">
        <v>37</v>
      </c>
      <c r="E88" s="133">
        <v>78</v>
      </c>
      <c r="F88" s="119">
        <v>70</v>
      </c>
      <c r="G88" s="133">
        <v>8.1</v>
      </c>
      <c r="H88" s="134">
        <v>7.43</v>
      </c>
      <c r="I88" s="134">
        <v>4.98</v>
      </c>
      <c r="J88" s="139">
        <v>1.76</v>
      </c>
      <c r="K88" s="133">
        <f t="shared" si="4"/>
        <v>3.1833</v>
      </c>
      <c r="L88" s="133">
        <f t="shared" si="5"/>
        <v>3.3291000000000004</v>
      </c>
      <c r="M88" s="133">
        <v>28.02</v>
      </c>
      <c r="N88" s="119">
        <v>73</v>
      </c>
      <c r="O88" s="133">
        <v>21.6</v>
      </c>
      <c r="P88" s="138">
        <v>48.65</v>
      </c>
      <c r="Q88" s="133">
        <v>25.7</v>
      </c>
      <c r="R88" s="138">
        <v>3.8</v>
      </c>
      <c r="S88" s="138">
        <v>34.059865</v>
      </c>
      <c r="T88" s="141">
        <v>70.01</v>
      </c>
      <c r="U88" s="133">
        <v>32</v>
      </c>
      <c r="V88" s="133">
        <v>34.78</v>
      </c>
      <c r="W88" s="120">
        <v>2.97</v>
      </c>
      <c r="X88" s="134">
        <v>0.19</v>
      </c>
      <c r="Y88" s="134">
        <v>0.24</v>
      </c>
      <c r="Z88" s="129">
        <v>0.79</v>
      </c>
      <c r="AA88" s="130">
        <v>0.01</v>
      </c>
      <c r="AB88" s="130">
        <v>0.19</v>
      </c>
      <c r="AC88" s="130">
        <v>0</v>
      </c>
      <c r="AD88" s="130">
        <v>0</v>
      </c>
      <c r="AE88" s="130">
        <v>0</v>
      </c>
      <c r="AF88" s="144">
        <v>5.5</v>
      </c>
      <c r="AG88" s="131">
        <v>70</v>
      </c>
      <c r="AH88" s="131">
        <v>30</v>
      </c>
      <c r="AI88" s="137">
        <v>44</v>
      </c>
      <c r="AJ88" s="137">
        <v>3.24</v>
      </c>
      <c r="AK88" s="137">
        <v>7.3</v>
      </c>
      <c r="AL88" s="137">
        <v>5.83</v>
      </c>
      <c r="AM88" s="137">
        <v>3.65</v>
      </c>
      <c r="AN88" s="137">
        <v>2.27</v>
      </c>
      <c r="AO88" s="137">
        <v>3.65</v>
      </c>
      <c r="AP88" s="137">
        <v>0</v>
      </c>
      <c r="AQ88" s="137">
        <v>0.15</v>
      </c>
      <c r="AR88" s="137">
        <v>0.52</v>
      </c>
      <c r="AS88" s="137">
        <v>0.39</v>
      </c>
      <c r="AT88" s="137">
        <v>0.67</v>
      </c>
      <c r="AU88" s="137">
        <v>0.4</v>
      </c>
      <c r="AV88" s="137">
        <v>0.44</v>
      </c>
      <c r="AW88" s="137">
        <v>0</v>
      </c>
      <c r="AX88" s="137">
        <v>0</v>
      </c>
      <c r="AY88" s="137">
        <v>0</v>
      </c>
      <c r="AZ88" s="137">
        <v>0</v>
      </c>
      <c r="BA88" s="137">
        <v>0</v>
      </c>
      <c r="BB88" s="137">
        <v>0</v>
      </c>
      <c r="BC88" s="137">
        <v>0</v>
      </c>
      <c r="BD88" s="137">
        <v>0</v>
      </c>
      <c r="BE88" s="137">
        <v>0</v>
      </c>
      <c r="BF88" s="137">
        <v>0</v>
      </c>
      <c r="BG88" s="137">
        <v>0</v>
      </c>
      <c r="BH88" s="137">
        <v>0</v>
      </c>
      <c r="BI88" s="137">
        <v>0</v>
      </c>
      <c r="BJ88" s="137">
        <v>0</v>
      </c>
      <c r="BK88" s="137">
        <v>0.43</v>
      </c>
      <c r="BL88" s="137">
        <v>0</v>
      </c>
      <c r="BM88" s="137">
        <v>0.8</v>
      </c>
      <c r="BN88" s="137">
        <v>48.8</v>
      </c>
      <c r="BO88" s="137">
        <v>27.6</v>
      </c>
      <c r="BP88" s="137">
        <v>23.6</v>
      </c>
      <c r="BQ88" s="137">
        <v>39.3</v>
      </c>
      <c r="BR88" s="137">
        <v>41.1</v>
      </c>
    </row>
    <row r="89" spans="1:70" ht="12.75">
      <c r="A89" s="126">
        <v>87</v>
      </c>
      <c r="B89" s="137" t="s">
        <v>156</v>
      </c>
      <c r="C89" s="91">
        <v>0.139</v>
      </c>
      <c r="D89" s="138">
        <v>92</v>
      </c>
      <c r="E89" s="133">
        <v>100</v>
      </c>
      <c r="F89" s="119">
        <v>97</v>
      </c>
      <c r="G89" s="133">
        <v>13.8</v>
      </c>
      <c r="H89" s="134">
        <v>13.03</v>
      </c>
      <c r="I89" s="134">
        <v>10.49</v>
      </c>
      <c r="J89" s="139">
        <v>6.7</v>
      </c>
      <c r="K89" s="133">
        <f t="shared" si="4"/>
        <v>4.7472</v>
      </c>
      <c r="L89" s="133">
        <f t="shared" si="5"/>
        <v>0.6347999999999999</v>
      </c>
      <c r="M89" s="133">
        <v>46.01</v>
      </c>
      <c r="N89" s="119">
        <v>0</v>
      </c>
      <c r="O89" s="133">
        <v>36.95</v>
      </c>
      <c r="P89" s="138">
        <v>63.04</v>
      </c>
      <c r="Q89" s="133">
        <v>46.7</v>
      </c>
      <c r="R89" s="138">
        <v>1.98</v>
      </c>
      <c r="S89" s="138">
        <v>0</v>
      </c>
      <c r="T89" s="141">
        <v>0</v>
      </c>
      <c r="U89" s="133">
        <v>4.2</v>
      </c>
      <c r="V89" s="133">
        <v>14.79</v>
      </c>
      <c r="W89" s="120">
        <v>2.17</v>
      </c>
      <c r="X89" s="134">
        <v>0.72</v>
      </c>
      <c r="Y89" s="134">
        <v>0.18</v>
      </c>
      <c r="Z89" s="129">
        <v>4</v>
      </c>
      <c r="AA89" s="130">
        <v>0.02</v>
      </c>
      <c r="AB89" s="130">
        <v>0.22</v>
      </c>
      <c r="AC89" s="130">
        <v>1.85</v>
      </c>
      <c r="AD89" s="130">
        <v>0.02</v>
      </c>
      <c r="AE89" s="130">
        <v>0.54</v>
      </c>
      <c r="AF89" s="144">
        <v>6.2</v>
      </c>
      <c r="AG89" s="131">
        <v>0</v>
      </c>
      <c r="AH89" s="131">
        <v>100</v>
      </c>
      <c r="AI89" s="137">
        <v>15.47</v>
      </c>
      <c r="AJ89" s="137">
        <v>2.77</v>
      </c>
      <c r="AK89" s="137">
        <v>0</v>
      </c>
      <c r="AL89" s="137">
        <v>7.45</v>
      </c>
      <c r="AM89" s="137">
        <v>0</v>
      </c>
      <c r="AN89" s="137">
        <v>6.35</v>
      </c>
      <c r="AO89" s="137">
        <v>0</v>
      </c>
      <c r="AP89" s="137">
        <v>0</v>
      </c>
      <c r="AQ89" s="137">
        <v>0.23</v>
      </c>
      <c r="AR89" s="137">
        <v>0.98</v>
      </c>
      <c r="AS89" s="137">
        <v>0.65</v>
      </c>
      <c r="AT89" s="137">
        <v>1.04</v>
      </c>
      <c r="AU89" s="137">
        <v>0.67</v>
      </c>
      <c r="AV89" s="137">
        <v>0.72</v>
      </c>
      <c r="AW89" s="137">
        <v>0</v>
      </c>
      <c r="AX89" s="137">
        <v>0</v>
      </c>
      <c r="AY89" s="137">
        <v>0</v>
      </c>
      <c r="AZ89" s="137">
        <v>0</v>
      </c>
      <c r="BA89" s="137">
        <v>0</v>
      </c>
      <c r="BB89" s="137">
        <v>0</v>
      </c>
      <c r="BC89" s="137">
        <v>0</v>
      </c>
      <c r="BD89" s="137">
        <v>0</v>
      </c>
      <c r="BE89" s="137">
        <v>0</v>
      </c>
      <c r="BF89" s="137">
        <v>0</v>
      </c>
      <c r="BG89" s="137">
        <v>0</v>
      </c>
      <c r="BH89" s="137">
        <v>0</v>
      </c>
      <c r="BI89" s="137">
        <v>0</v>
      </c>
      <c r="BJ89" s="137">
        <v>0</v>
      </c>
      <c r="BK89" s="137">
        <v>5.05</v>
      </c>
      <c r="BL89" s="137">
        <v>0</v>
      </c>
      <c r="BM89" s="137">
        <v>54.35</v>
      </c>
      <c r="BN89" s="137">
        <v>22.5</v>
      </c>
      <c r="BO89" s="137">
        <v>72.2</v>
      </c>
      <c r="BP89" s="137">
        <v>5.3</v>
      </c>
      <c r="BQ89" s="137">
        <v>34.4</v>
      </c>
      <c r="BR89" s="137">
        <v>4.6</v>
      </c>
    </row>
    <row r="90" spans="1:70" ht="12.75">
      <c r="A90" s="126">
        <v>88</v>
      </c>
      <c r="B90" s="137" t="s">
        <v>157</v>
      </c>
      <c r="C90" s="91">
        <v>0.181</v>
      </c>
      <c r="D90" s="138">
        <v>90.4</v>
      </c>
      <c r="E90" s="133">
        <v>99</v>
      </c>
      <c r="F90" s="119">
        <v>94</v>
      </c>
      <c r="G90" s="133">
        <v>43.7</v>
      </c>
      <c r="H90" s="134">
        <v>22.81</v>
      </c>
      <c r="I90" s="134">
        <v>31.13</v>
      </c>
      <c r="J90" s="139">
        <v>16.59</v>
      </c>
      <c r="K90" s="133">
        <f t="shared" si="4"/>
        <v>9.614</v>
      </c>
      <c r="L90" s="133">
        <f t="shared" si="5"/>
        <v>13.984000000000002</v>
      </c>
      <c r="M90" s="133">
        <v>38.01</v>
      </c>
      <c r="N90" s="119">
        <v>65</v>
      </c>
      <c r="O90" s="133">
        <v>10.8</v>
      </c>
      <c r="P90" s="138">
        <v>18</v>
      </c>
      <c r="Q90" s="133">
        <v>14</v>
      </c>
      <c r="R90" s="138">
        <v>0.77</v>
      </c>
      <c r="S90" s="138">
        <v>0</v>
      </c>
      <c r="T90" s="141">
        <v>0</v>
      </c>
      <c r="U90" s="133">
        <v>4.2</v>
      </c>
      <c r="V90" s="133">
        <v>30.85</v>
      </c>
      <c r="W90" s="120">
        <v>1.92</v>
      </c>
      <c r="X90" s="134">
        <v>0.28</v>
      </c>
      <c r="Y90" s="134">
        <v>0.56</v>
      </c>
      <c r="Z90" s="129">
        <v>0.5</v>
      </c>
      <c r="AA90" s="130">
        <v>0.01</v>
      </c>
      <c r="AB90" s="130">
        <v>0.32</v>
      </c>
      <c r="AC90" s="130">
        <v>2.16</v>
      </c>
      <c r="AD90" s="130">
        <v>0.04</v>
      </c>
      <c r="AE90" s="130">
        <v>0.51</v>
      </c>
      <c r="AF90" s="144">
        <v>5.53</v>
      </c>
      <c r="AG90" s="131">
        <v>0</v>
      </c>
      <c r="AH90" s="131">
        <v>100</v>
      </c>
      <c r="AI90" s="137">
        <v>3.79</v>
      </c>
      <c r="AJ90" s="137">
        <v>0.4</v>
      </c>
      <c r="AK90" s="137">
        <v>0</v>
      </c>
      <c r="AL90" s="137">
        <v>27.09</v>
      </c>
      <c r="AM90" s="137">
        <v>8.74</v>
      </c>
      <c r="AN90" s="137">
        <v>16.61</v>
      </c>
      <c r="AO90" s="137">
        <v>4.81</v>
      </c>
      <c r="AP90" s="137">
        <v>0</v>
      </c>
      <c r="AQ90" s="137">
        <v>0.34</v>
      </c>
      <c r="AR90" s="137">
        <v>1.6</v>
      </c>
      <c r="AS90" s="137">
        <v>1.06</v>
      </c>
      <c r="AT90" s="137">
        <v>1.87</v>
      </c>
      <c r="AU90" s="137">
        <v>1.22</v>
      </c>
      <c r="AV90" s="137">
        <v>1.24</v>
      </c>
      <c r="AW90" s="137">
        <v>0</v>
      </c>
      <c r="AX90" s="137">
        <v>0</v>
      </c>
      <c r="AY90" s="137">
        <v>0</v>
      </c>
      <c r="AZ90" s="137">
        <v>0</v>
      </c>
      <c r="BA90" s="137">
        <v>0</v>
      </c>
      <c r="BB90" s="137">
        <v>0</v>
      </c>
      <c r="BC90" s="137">
        <v>0</v>
      </c>
      <c r="BD90" s="137">
        <v>0</v>
      </c>
      <c r="BE90" s="137">
        <v>0</v>
      </c>
      <c r="BF90" s="137">
        <v>0</v>
      </c>
      <c r="BG90" s="137">
        <v>0</v>
      </c>
      <c r="BH90" s="137">
        <v>0</v>
      </c>
      <c r="BI90" s="137">
        <v>0</v>
      </c>
      <c r="BJ90" s="137">
        <v>0</v>
      </c>
      <c r="BK90" s="137">
        <v>4.85</v>
      </c>
      <c r="BL90" s="137">
        <v>0</v>
      </c>
      <c r="BM90" s="137">
        <v>147.12</v>
      </c>
      <c r="BN90" s="137">
        <v>24</v>
      </c>
      <c r="BO90" s="137">
        <v>75.2</v>
      </c>
      <c r="BP90" s="137">
        <v>0.8</v>
      </c>
      <c r="BQ90" s="137">
        <v>22</v>
      </c>
      <c r="BR90" s="137">
        <v>32</v>
      </c>
    </row>
    <row r="91" spans="1:70" ht="12.75">
      <c r="A91" s="126">
        <v>89</v>
      </c>
      <c r="B91" s="137" t="s">
        <v>158</v>
      </c>
      <c r="C91" s="91">
        <v>0.28</v>
      </c>
      <c r="D91" s="138">
        <v>88</v>
      </c>
      <c r="E91" s="133">
        <v>114</v>
      </c>
      <c r="F91" s="119">
        <v>112</v>
      </c>
      <c r="G91" s="133">
        <v>48.3</v>
      </c>
      <c r="H91" s="134">
        <v>24.29</v>
      </c>
      <c r="I91" s="134">
        <v>34.41</v>
      </c>
      <c r="J91" s="139">
        <v>18.34</v>
      </c>
      <c r="K91" s="133">
        <f t="shared" si="4"/>
        <v>11.7369</v>
      </c>
      <c r="L91" s="133">
        <f t="shared" si="5"/>
        <v>16.7118</v>
      </c>
      <c r="M91" s="133">
        <v>37.99</v>
      </c>
      <c r="N91" s="218">
        <v>65</v>
      </c>
      <c r="O91" s="133">
        <v>8.4</v>
      </c>
      <c r="P91" s="138">
        <v>15.34</v>
      </c>
      <c r="Q91" s="133">
        <v>10.9</v>
      </c>
      <c r="R91" s="138">
        <v>0.8</v>
      </c>
      <c r="S91" s="138">
        <v>0</v>
      </c>
      <c r="T91" s="141">
        <v>0</v>
      </c>
      <c r="U91" s="133">
        <v>3.75</v>
      </c>
      <c r="V91" s="133">
        <v>27.5</v>
      </c>
      <c r="W91" s="120">
        <v>2.04</v>
      </c>
      <c r="X91" s="134">
        <v>0.34</v>
      </c>
      <c r="Y91" s="134">
        <v>0.66</v>
      </c>
      <c r="Z91" s="129">
        <v>0.52</v>
      </c>
      <c r="AA91" s="130">
        <v>0.02</v>
      </c>
      <c r="AB91" s="130">
        <v>0.28</v>
      </c>
      <c r="AC91" s="130">
        <v>2.16</v>
      </c>
      <c r="AD91" s="130">
        <v>0.05</v>
      </c>
      <c r="AE91" s="130">
        <v>0.52</v>
      </c>
      <c r="AF91" s="144">
        <v>6.82</v>
      </c>
      <c r="AG91" s="131">
        <v>0</v>
      </c>
      <c r="AH91" s="131">
        <v>100</v>
      </c>
      <c r="AI91" s="137">
        <v>3.56</v>
      </c>
      <c r="AJ91" s="137">
        <v>0.4</v>
      </c>
      <c r="AK91" s="137">
        <v>0</v>
      </c>
      <c r="AL91" s="137">
        <v>29.95</v>
      </c>
      <c r="AM91" s="137">
        <v>9.66</v>
      </c>
      <c r="AN91" s="137">
        <v>18.35</v>
      </c>
      <c r="AO91" s="137">
        <v>5.31</v>
      </c>
      <c r="AP91" s="137">
        <v>0</v>
      </c>
      <c r="AQ91" s="137">
        <v>0.38</v>
      </c>
      <c r="AR91" s="137">
        <v>1.7</v>
      </c>
      <c r="AS91" s="137">
        <v>1.13</v>
      </c>
      <c r="AT91" s="137">
        <v>1.99</v>
      </c>
      <c r="AU91" s="137">
        <v>1.3</v>
      </c>
      <c r="AV91" s="137">
        <v>1.32</v>
      </c>
      <c r="AW91" s="137">
        <v>0</v>
      </c>
      <c r="AX91" s="137">
        <v>0</v>
      </c>
      <c r="AY91" s="137">
        <v>0</v>
      </c>
      <c r="AZ91" s="137">
        <v>0</v>
      </c>
      <c r="BA91" s="137">
        <v>0</v>
      </c>
      <c r="BB91" s="137">
        <v>0</v>
      </c>
      <c r="BC91" s="137">
        <v>0</v>
      </c>
      <c r="BD91" s="137">
        <v>0</v>
      </c>
      <c r="BE91" s="137">
        <v>0</v>
      </c>
      <c r="BF91" s="137">
        <v>0</v>
      </c>
      <c r="BG91" s="137">
        <v>0</v>
      </c>
      <c r="BH91" s="137">
        <v>0</v>
      </c>
      <c r="BI91" s="137">
        <v>0</v>
      </c>
      <c r="BJ91" s="137">
        <v>0</v>
      </c>
      <c r="BK91" s="137">
        <v>5</v>
      </c>
      <c r="BL91" s="137">
        <v>0</v>
      </c>
      <c r="BM91" s="137">
        <v>151.14</v>
      </c>
      <c r="BN91" s="137">
        <v>22.5</v>
      </c>
      <c r="BO91" s="137">
        <v>76.8</v>
      </c>
      <c r="BP91" s="137">
        <v>0.7</v>
      </c>
      <c r="BQ91" s="137">
        <v>24.3</v>
      </c>
      <c r="BR91" s="137">
        <v>34.6</v>
      </c>
    </row>
    <row r="92" spans="1:70" ht="12.75">
      <c r="A92" s="126">
        <v>90</v>
      </c>
      <c r="B92" s="137" t="s">
        <v>159</v>
      </c>
      <c r="C92" s="91">
        <v>0.196</v>
      </c>
      <c r="D92" s="138">
        <v>88</v>
      </c>
      <c r="E92" s="133">
        <v>118</v>
      </c>
      <c r="F92" s="119">
        <v>117</v>
      </c>
      <c r="G92" s="133">
        <v>54.55</v>
      </c>
      <c r="H92" s="134">
        <v>26.44</v>
      </c>
      <c r="I92" s="134">
        <v>38.86</v>
      </c>
      <c r="J92" s="139">
        <v>20.71</v>
      </c>
      <c r="K92" s="133">
        <f t="shared" si="4"/>
        <v>16.801399999999997</v>
      </c>
      <c r="L92" s="133">
        <f t="shared" si="5"/>
        <v>23.2383</v>
      </c>
      <c r="M92" s="133">
        <v>38</v>
      </c>
      <c r="N92" s="119">
        <v>65</v>
      </c>
      <c r="O92" s="133">
        <v>3.86</v>
      </c>
      <c r="P92" s="138">
        <v>8.52</v>
      </c>
      <c r="Q92" s="133">
        <v>6.02</v>
      </c>
      <c r="R92" s="138">
        <v>0.34</v>
      </c>
      <c r="S92" s="138">
        <v>0</v>
      </c>
      <c r="T92" s="141">
        <v>0</v>
      </c>
      <c r="U92" s="133">
        <v>3.52</v>
      </c>
      <c r="V92" s="133">
        <v>27.73</v>
      </c>
      <c r="W92" s="120">
        <v>2.15</v>
      </c>
      <c r="X92" s="134">
        <v>0.3</v>
      </c>
      <c r="Y92" s="134">
        <v>0.78</v>
      </c>
      <c r="Z92" s="129">
        <v>0.38</v>
      </c>
      <c r="AA92" s="130">
        <v>0.01</v>
      </c>
      <c r="AB92" s="130">
        <v>0.32</v>
      </c>
      <c r="AC92" s="130">
        <v>2.27</v>
      </c>
      <c r="AD92" s="130">
        <v>0.06</v>
      </c>
      <c r="AE92" s="130">
        <v>0.53</v>
      </c>
      <c r="AF92" s="144">
        <v>7.05</v>
      </c>
      <c r="AG92" s="131">
        <v>0</v>
      </c>
      <c r="AH92" s="131">
        <v>100</v>
      </c>
      <c r="AI92" s="137">
        <v>2.03</v>
      </c>
      <c r="AJ92" s="137">
        <v>0.4</v>
      </c>
      <c r="AK92" s="137">
        <v>0</v>
      </c>
      <c r="AL92" s="137">
        <v>33.82</v>
      </c>
      <c r="AM92" s="137">
        <v>10.91</v>
      </c>
      <c r="AN92" s="137">
        <v>20.73</v>
      </c>
      <c r="AO92" s="137">
        <v>6</v>
      </c>
      <c r="AP92" s="137">
        <v>0</v>
      </c>
      <c r="AQ92" s="137">
        <v>0.4</v>
      </c>
      <c r="AR92" s="137">
        <v>1.85</v>
      </c>
      <c r="AS92" s="137">
        <v>1.22</v>
      </c>
      <c r="AT92" s="137">
        <v>2.17</v>
      </c>
      <c r="AU92" s="137">
        <v>1.42</v>
      </c>
      <c r="AV92" s="137">
        <v>1.44</v>
      </c>
      <c r="AW92" s="137">
        <v>0</v>
      </c>
      <c r="AX92" s="137">
        <v>0</v>
      </c>
      <c r="AY92" s="137">
        <v>0</v>
      </c>
      <c r="AZ92" s="137">
        <v>0</v>
      </c>
      <c r="BA92" s="137">
        <v>0</v>
      </c>
      <c r="BB92" s="137">
        <v>0</v>
      </c>
      <c r="BC92" s="137">
        <v>0</v>
      </c>
      <c r="BD92" s="137">
        <v>0</v>
      </c>
      <c r="BE92" s="137">
        <v>0</v>
      </c>
      <c r="BF92" s="137">
        <v>0</v>
      </c>
      <c r="BG92" s="137">
        <v>0</v>
      </c>
      <c r="BH92" s="137">
        <v>0</v>
      </c>
      <c r="BI92" s="137">
        <v>0</v>
      </c>
      <c r="BJ92" s="137">
        <v>0</v>
      </c>
      <c r="BK92" s="137">
        <v>4.57</v>
      </c>
      <c r="BL92" s="137">
        <v>0</v>
      </c>
      <c r="BM92" s="137">
        <v>242.05</v>
      </c>
      <c r="BN92" s="137">
        <v>15</v>
      </c>
      <c r="BO92" s="137">
        <v>84.4</v>
      </c>
      <c r="BP92" s="137">
        <v>0.6</v>
      </c>
      <c r="BQ92" s="137">
        <v>30.8</v>
      </c>
      <c r="BR92" s="137">
        <v>42.6</v>
      </c>
    </row>
    <row r="93" spans="1:70" ht="12.75">
      <c r="A93" s="126">
        <v>91</v>
      </c>
      <c r="B93" s="137" t="s">
        <v>160</v>
      </c>
      <c r="C93" s="91">
        <v>0.362</v>
      </c>
      <c r="D93" s="138">
        <v>92</v>
      </c>
      <c r="E93" s="133">
        <v>145</v>
      </c>
      <c r="F93" s="119">
        <v>140</v>
      </c>
      <c r="G93" s="220">
        <v>37.55</v>
      </c>
      <c r="H93" s="134">
        <v>22</v>
      </c>
      <c r="I93" s="134">
        <v>28.63</v>
      </c>
      <c r="J93" s="139">
        <v>17.82</v>
      </c>
      <c r="K93" s="133">
        <f t="shared" si="4"/>
        <v>21.778999999999996</v>
      </c>
      <c r="L93" s="133">
        <f t="shared" si="5"/>
        <v>25.909499999999998</v>
      </c>
      <c r="M93" s="133">
        <v>49.99</v>
      </c>
      <c r="N93" s="219">
        <v>45</v>
      </c>
      <c r="O93" s="133">
        <v>4.99</v>
      </c>
      <c r="P93" s="138">
        <v>18.45</v>
      </c>
      <c r="Q93" s="133">
        <v>13.4</v>
      </c>
      <c r="R93" s="138">
        <v>2.7</v>
      </c>
      <c r="S93" s="138">
        <v>0</v>
      </c>
      <c r="T93" s="141">
        <v>0</v>
      </c>
      <c r="U93" s="133">
        <v>8.9</v>
      </c>
      <c r="V93" s="133">
        <v>15.09</v>
      </c>
      <c r="W93" s="120">
        <v>19.67</v>
      </c>
      <c r="X93" s="134">
        <v>0.26</v>
      </c>
      <c r="Y93" s="134">
        <v>0.62</v>
      </c>
      <c r="Z93" s="129">
        <v>0.49</v>
      </c>
      <c r="AA93" s="130">
        <v>0.03</v>
      </c>
      <c r="AB93" s="130">
        <v>0.24</v>
      </c>
      <c r="AC93" s="130">
        <v>1.63</v>
      </c>
      <c r="AD93" s="130">
        <v>0.03</v>
      </c>
      <c r="AE93" s="130">
        <v>0.36</v>
      </c>
      <c r="AF93" s="144">
        <v>9.24</v>
      </c>
      <c r="AG93" s="131">
        <v>0</v>
      </c>
      <c r="AH93" s="131">
        <v>100</v>
      </c>
      <c r="AI93" s="137">
        <v>4.26</v>
      </c>
      <c r="AJ93" s="137">
        <v>0.4</v>
      </c>
      <c r="AK93" s="137">
        <v>0</v>
      </c>
      <c r="AL93" s="137">
        <v>18.78</v>
      </c>
      <c r="AM93" s="137">
        <v>2.14</v>
      </c>
      <c r="AN93" s="137">
        <v>18.77</v>
      </c>
      <c r="AO93" s="137">
        <v>2.14</v>
      </c>
      <c r="AP93" s="137">
        <v>0</v>
      </c>
      <c r="AQ93" s="137">
        <v>0.34</v>
      </c>
      <c r="AR93" s="137">
        <v>1.49</v>
      </c>
      <c r="AS93" s="137">
        <v>1.01</v>
      </c>
      <c r="AT93" s="137">
        <v>1.84</v>
      </c>
      <c r="AU93" s="137">
        <v>1.14</v>
      </c>
      <c r="AV93" s="137">
        <v>1.18</v>
      </c>
      <c r="AW93" s="137">
        <v>0</v>
      </c>
      <c r="AX93" s="137">
        <v>19.67</v>
      </c>
      <c r="AY93" s="137">
        <v>108.7</v>
      </c>
      <c r="AZ93" s="137">
        <v>0</v>
      </c>
      <c r="BA93" s="137">
        <v>0</v>
      </c>
      <c r="BB93" s="137">
        <v>0</v>
      </c>
      <c r="BC93" s="137">
        <v>0</v>
      </c>
      <c r="BD93" s="137">
        <v>0</v>
      </c>
      <c r="BE93" s="137">
        <v>0</v>
      </c>
      <c r="BF93" s="137">
        <v>0</v>
      </c>
      <c r="BG93" s="137">
        <v>0</v>
      </c>
      <c r="BH93" s="137">
        <v>0</v>
      </c>
      <c r="BI93" s="137">
        <v>0</v>
      </c>
      <c r="BJ93" s="137">
        <v>0</v>
      </c>
      <c r="BK93" s="137">
        <v>0</v>
      </c>
      <c r="BL93" s="137">
        <v>0</v>
      </c>
      <c r="BM93" s="137">
        <v>131.52</v>
      </c>
      <c r="BN93" s="137">
        <v>27.8</v>
      </c>
      <c r="BO93" s="137">
        <v>70.2</v>
      </c>
      <c r="BP93" s="137">
        <v>2</v>
      </c>
      <c r="BQ93" s="137">
        <v>58</v>
      </c>
      <c r="BR93" s="137">
        <v>69</v>
      </c>
    </row>
    <row r="94" spans="1:70" ht="12.75">
      <c r="A94" s="126">
        <v>92</v>
      </c>
      <c r="B94" s="137" t="s">
        <v>161</v>
      </c>
      <c r="C94" s="91">
        <v>0.232</v>
      </c>
      <c r="D94" s="138">
        <v>87.6</v>
      </c>
      <c r="E94" s="133">
        <v>141</v>
      </c>
      <c r="F94" s="119">
        <v>137</v>
      </c>
      <c r="G94" s="220">
        <v>39.56</v>
      </c>
      <c r="H94" s="134">
        <v>8.98</v>
      </c>
      <c r="I94" s="134">
        <v>23.99</v>
      </c>
      <c r="J94" s="139">
        <v>3.73</v>
      </c>
      <c r="K94" s="133">
        <f t="shared" si="4"/>
        <v>11.4724</v>
      </c>
      <c r="L94" s="133">
        <f t="shared" si="5"/>
        <v>15.428400000000002</v>
      </c>
      <c r="M94" s="133">
        <v>45</v>
      </c>
      <c r="N94" s="219">
        <v>55</v>
      </c>
      <c r="O94" s="133">
        <v>7.42</v>
      </c>
      <c r="P94" s="138">
        <v>12</v>
      </c>
      <c r="Q94" s="133">
        <v>8.9</v>
      </c>
      <c r="R94" s="138">
        <v>1.5</v>
      </c>
      <c r="S94" s="138">
        <v>0</v>
      </c>
      <c r="T94" s="141">
        <v>0</v>
      </c>
      <c r="U94" s="133">
        <v>5.34</v>
      </c>
      <c r="V94" s="133">
        <v>16.8</v>
      </c>
      <c r="W94" s="120">
        <v>21.94</v>
      </c>
      <c r="X94" s="134">
        <v>0.24</v>
      </c>
      <c r="Y94" s="134">
        <v>0.58</v>
      </c>
      <c r="Z94" s="129">
        <v>0.47</v>
      </c>
      <c r="AA94" s="130">
        <v>0.01</v>
      </c>
      <c r="AB94" s="130">
        <v>0.27</v>
      </c>
      <c r="AC94" s="130">
        <v>1.71</v>
      </c>
      <c r="AD94" s="130">
        <v>0.03</v>
      </c>
      <c r="AE94" s="130">
        <v>0.38</v>
      </c>
      <c r="AF94" s="144">
        <v>9.7</v>
      </c>
      <c r="AG94" s="131">
        <v>0</v>
      </c>
      <c r="AH94" s="131">
        <v>100</v>
      </c>
      <c r="AI94" s="137">
        <v>4.47</v>
      </c>
      <c r="AJ94" s="137">
        <v>1</v>
      </c>
      <c r="AK94" s="137">
        <v>0</v>
      </c>
      <c r="AL94" s="137">
        <v>31.66</v>
      </c>
      <c r="AM94" s="137">
        <v>17.41</v>
      </c>
      <c r="AN94" s="137">
        <v>7.91</v>
      </c>
      <c r="AO94" s="137">
        <v>3.95</v>
      </c>
      <c r="AP94" s="137">
        <v>0</v>
      </c>
      <c r="AQ94" s="137">
        <v>0.14</v>
      </c>
      <c r="AR94" s="137">
        <v>0.61</v>
      </c>
      <c r="AS94" s="137">
        <v>0.41</v>
      </c>
      <c r="AT94" s="137">
        <v>0.75</v>
      </c>
      <c r="AU94" s="137">
        <v>0.47</v>
      </c>
      <c r="AV94" s="137">
        <v>0.48</v>
      </c>
      <c r="AW94" s="137">
        <v>0</v>
      </c>
      <c r="AX94" s="137">
        <v>21.94</v>
      </c>
      <c r="AY94" s="137">
        <v>100</v>
      </c>
      <c r="AZ94" s="137">
        <v>0</v>
      </c>
      <c r="BA94" s="137">
        <v>0</v>
      </c>
      <c r="BB94" s="137">
        <v>0</v>
      </c>
      <c r="BC94" s="137">
        <v>0</v>
      </c>
      <c r="BD94" s="137">
        <v>0</v>
      </c>
      <c r="BE94" s="137">
        <v>0</v>
      </c>
      <c r="BF94" s="137">
        <v>0</v>
      </c>
      <c r="BG94" s="137">
        <v>0</v>
      </c>
      <c r="BH94" s="137">
        <v>0</v>
      </c>
      <c r="BI94" s="137">
        <v>0</v>
      </c>
      <c r="BJ94" s="137">
        <v>0</v>
      </c>
      <c r="BK94" s="137">
        <v>0</v>
      </c>
      <c r="BL94" s="137">
        <v>0</v>
      </c>
      <c r="BM94" s="137">
        <v>138.13</v>
      </c>
      <c r="BN94" s="137">
        <v>17.8</v>
      </c>
      <c r="BO94" s="137">
        <v>77</v>
      </c>
      <c r="BP94" s="137">
        <v>5.2</v>
      </c>
      <c r="BQ94" s="137">
        <v>29</v>
      </c>
      <c r="BR94" s="137">
        <v>39</v>
      </c>
    </row>
    <row r="95" spans="1:70" ht="12.75">
      <c r="A95" s="126">
        <v>93</v>
      </c>
      <c r="B95" s="137" t="s">
        <v>162</v>
      </c>
      <c r="C95" s="91">
        <v>0.155</v>
      </c>
      <c r="D95" s="138">
        <v>89</v>
      </c>
      <c r="E95" s="133">
        <v>135</v>
      </c>
      <c r="F95" s="119">
        <v>130</v>
      </c>
      <c r="G95" s="133">
        <v>41.57</v>
      </c>
      <c r="H95" s="134">
        <v>9.31</v>
      </c>
      <c r="I95" s="134">
        <v>25.21</v>
      </c>
      <c r="J95" s="139">
        <v>3.92</v>
      </c>
      <c r="K95" s="133">
        <f t="shared" si="4"/>
        <v>8.729700000000001</v>
      </c>
      <c r="L95" s="133">
        <f t="shared" si="5"/>
        <v>12.470999999999998</v>
      </c>
      <c r="M95" s="133">
        <v>35</v>
      </c>
      <c r="N95" s="119">
        <v>65</v>
      </c>
      <c r="O95" s="133">
        <v>6.74</v>
      </c>
      <c r="P95" s="138">
        <v>13.48</v>
      </c>
      <c r="Q95" s="133">
        <v>9.4</v>
      </c>
      <c r="R95" s="138">
        <v>0.9</v>
      </c>
      <c r="S95" s="138">
        <v>0</v>
      </c>
      <c r="T95" s="141">
        <v>0</v>
      </c>
      <c r="U95" s="133">
        <v>4.2</v>
      </c>
      <c r="V95" s="133">
        <v>15.18</v>
      </c>
      <c r="W95" s="120">
        <v>20.22</v>
      </c>
      <c r="X95" s="134">
        <v>0.28</v>
      </c>
      <c r="Y95" s="134">
        <v>0.64</v>
      </c>
      <c r="Z95" s="129">
        <v>0.49</v>
      </c>
      <c r="AA95" s="130">
        <v>0.01</v>
      </c>
      <c r="AB95" s="130">
        <v>0.25</v>
      </c>
      <c r="AC95" s="130">
        <v>1.69</v>
      </c>
      <c r="AD95" s="130">
        <v>0.03</v>
      </c>
      <c r="AE95" s="130">
        <v>0.37</v>
      </c>
      <c r="AF95" s="144">
        <v>9.55</v>
      </c>
      <c r="AG95" s="131">
        <v>0</v>
      </c>
      <c r="AH95" s="131">
        <v>100</v>
      </c>
      <c r="AI95" s="137">
        <v>4.4</v>
      </c>
      <c r="AJ95" s="137">
        <v>1</v>
      </c>
      <c r="AK95" s="137">
        <v>0</v>
      </c>
      <c r="AL95" s="137">
        <v>37.4</v>
      </c>
      <c r="AM95" s="137">
        <v>18.29</v>
      </c>
      <c r="AN95" s="137">
        <v>4.16</v>
      </c>
      <c r="AO95" s="137">
        <v>4.15</v>
      </c>
      <c r="AP95" s="137">
        <v>0</v>
      </c>
      <c r="AQ95" s="137">
        <v>0.15</v>
      </c>
      <c r="AR95" s="137">
        <v>0.63</v>
      </c>
      <c r="AS95" s="137">
        <v>0.43</v>
      </c>
      <c r="AT95" s="137">
        <v>0.78</v>
      </c>
      <c r="AU95" s="137">
        <v>0.48</v>
      </c>
      <c r="AV95" s="137">
        <v>0.51</v>
      </c>
      <c r="AW95" s="137">
        <v>0</v>
      </c>
      <c r="AX95" s="137">
        <v>20.22</v>
      </c>
      <c r="AY95" s="137">
        <v>100</v>
      </c>
      <c r="AZ95" s="137">
        <v>0</v>
      </c>
      <c r="BA95" s="137">
        <v>0</v>
      </c>
      <c r="BB95" s="137">
        <v>0</v>
      </c>
      <c r="BC95" s="137">
        <v>0</v>
      </c>
      <c r="BD95" s="137">
        <v>0</v>
      </c>
      <c r="BE95" s="137">
        <v>0</v>
      </c>
      <c r="BF95" s="137">
        <v>0</v>
      </c>
      <c r="BG95" s="137">
        <v>0</v>
      </c>
      <c r="BH95" s="137">
        <v>0</v>
      </c>
      <c r="BI95" s="137">
        <v>0</v>
      </c>
      <c r="BJ95" s="137">
        <v>0</v>
      </c>
      <c r="BK95" s="137">
        <v>0</v>
      </c>
      <c r="BL95" s="137">
        <v>0</v>
      </c>
      <c r="BM95" s="137">
        <v>135.96</v>
      </c>
      <c r="BN95" s="137">
        <v>17.8</v>
      </c>
      <c r="BO95" s="137">
        <v>77</v>
      </c>
      <c r="BP95" s="137">
        <v>5.2</v>
      </c>
      <c r="BQ95" s="137">
        <v>21</v>
      </c>
      <c r="BR95" s="137">
        <v>30</v>
      </c>
    </row>
    <row r="96" spans="1:70" ht="12.75">
      <c r="A96" s="126">
        <v>94</v>
      </c>
      <c r="B96" s="137" t="s">
        <v>163</v>
      </c>
      <c r="D96" s="138">
        <v>86</v>
      </c>
      <c r="E96" s="133">
        <v>118.02</v>
      </c>
      <c r="F96" s="119">
        <v>118.02</v>
      </c>
      <c r="G96" s="133">
        <v>11.63</v>
      </c>
      <c r="H96" s="134">
        <v>11.7</v>
      </c>
      <c r="I96" s="134">
        <v>9.1</v>
      </c>
      <c r="J96" s="139">
        <v>6.9</v>
      </c>
      <c r="K96" s="133">
        <f t="shared" si="4"/>
        <v>4.1868</v>
      </c>
      <c r="L96" s="133">
        <f t="shared" si="5"/>
        <v>5.4661</v>
      </c>
      <c r="M96" s="133">
        <v>55</v>
      </c>
      <c r="N96" s="119">
        <v>45</v>
      </c>
      <c r="O96" s="133">
        <v>2.91</v>
      </c>
      <c r="P96" s="138">
        <v>10.47</v>
      </c>
      <c r="Q96" s="133">
        <v>4.42</v>
      </c>
      <c r="R96" s="138">
        <v>3.09</v>
      </c>
      <c r="S96" s="138">
        <v>0</v>
      </c>
      <c r="T96" s="141">
        <v>0</v>
      </c>
      <c r="U96" s="133">
        <v>69.77</v>
      </c>
      <c r="V96" s="133">
        <v>72</v>
      </c>
      <c r="W96" s="120">
        <v>3.49</v>
      </c>
      <c r="X96" s="134">
        <v>0.03</v>
      </c>
      <c r="Y96" s="134">
        <v>0.35</v>
      </c>
      <c r="Z96" s="129">
        <v>0</v>
      </c>
      <c r="AA96" s="130">
        <v>0.01</v>
      </c>
      <c r="AB96" s="130">
        <v>0.17</v>
      </c>
      <c r="AC96" s="130">
        <v>0.41</v>
      </c>
      <c r="AD96" s="130">
        <v>0.12</v>
      </c>
      <c r="AE96" s="130">
        <v>0</v>
      </c>
      <c r="AF96" s="144">
        <v>1.69</v>
      </c>
      <c r="AG96" s="131">
        <v>0</v>
      </c>
      <c r="AH96" s="131">
        <v>100</v>
      </c>
      <c r="AI96" s="137">
        <v>0</v>
      </c>
      <c r="AJ96" s="137">
        <v>0</v>
      </c>
      <c r="AK96" s="137">
        <v>0</v>
      </c>
      <c r="AL96" s="137">
        <v>0</v>
      </c>
      <c r="AM96" s="137">
        <v>0</v>
      </c>
      <c r="AN96" s="137">
        <v>0</v>
      </c>
      <c r="AO96" s="137">
        <v>0</v>
      </c>
      <c r="AP96" s="137">
        <v>0</v>
      </c>
      <c r="AQ96" s="137">
        <v>0</v>
      </c>
      <c r="AR96" s="137">
        <v>0</v>
      </c>
      <c r="AS96" s="137">
        <v>0</v>
      </c>
      <c r="AT96" s="137">
        <v>0</v>
      </c>
      <c r="AU96" s="137">
        <v>0</v>
      </c>
      <c r="AV96" s="137">
        <v>0</v>
      </c>
      <c r="AW96" s="137">
        <v>0</v>
      </c>
      <c r="AX96" s="137">
        <v>0</v>
      </c>
      <c r="AY96" s="137">
        <v>0</v>
      </c>
      <c r="AZ96" s="137">
        <v>0</v>
      </c>
      <c r="BA96" s="137">
        <v>0</v>
      </c>
      <c r="BB96" s="137">
        <v>0</v>
      </c>
      <c r="BC96" s="137">
        <v>0</v>
      </c>
      <c r="BD96" s="137">
        <v>0</v>
      </c>
      <c r="BE96" s="137">
        <v>0</v>
      </c>
      <c r="BF96" s="137">
        <v>0</v>
      </c>
      <c r="BG96" s="137">
        <v>0</v>
      </c>
      <c r="BH96" s="137">
        <v>0</v>
      </c>
      <c r="BI96" s="137">
        <v>0</v>
      </c>
      <c r="BJ96" s="137">
        <v>0</v>
      </c>
      <c r="BK96" s="137">
        <v>0</v>
      </c>
      <c r="BL96" s="137">
        <v>0</v>
      </c>
      <c r="BM96" s="137">
        <v>0</v>
      </c>
      <c r="BN96" s="137">
        <v>18.9</v>
      </c>
      <c r="BO96" s="137">
        <v>79.4</v>
      </c>
      <c r="BP96" s="137">
        <v>1.7</v>
      </c>
      <c r="BQ96" s="137">
        <v>36</v>
      </c>
      <c r="BR96" s="137">
        <v>47</v>
      </c>
    </row>
    <row r="97" spans="1:70" ht="12.75">
      <c r="A97" s="126">
        <v>95</v>
      </c>
      <c r="B97" s="137" t="s">
        <v>164</v>
      </c>
      <c r="D97" s="138">
        <v>91</v>
      </c>
      <c r="E97" s="133">
        <v>92</v>
      </c>
      <c r="F97" s="119">
        <v>84</v>
      </c>
      <c r="G97" s="220">
        <v>27.7</v>
      </c>
      <c r="H97" s="134">
        <v>12.62</v>
      </c>
      <c r="I97" s="134">
        <v>18</v>
      </c>
      <c r="J97" s="139">
        <v>7.99</v>
      </c>
      <c r="K97" s="133">
        <f t="shared" si="4"/>
        <v>13.85</v>
      </c>
      <c r="L97" s="133">
        <f t="shared" si="5"/>
        <v>15.235</v>
      </c>
      <c r="M97" s="133">
        <v>55</v>
      </c>
      <c r="N97" s="219">
        <v>45</v>
      </c>
      <c r="O97" s="133">
        <v>16.8</v>
      </c>
      <c r="P97" s="138">
        <v>51.65</v>
      </c>
      <c r="Q97" s="133">
        <v>21.3</v>
      </c>
      <c r="R97" s="138">
        <v>6.05</v>
      </c>
      <c r="S97" s="138">
        <v>0</v>
      </c>
      <c r="T97" s="141">
        <v>0</v>
      </c>
      <c r="U97" s="133">
        <v>7</v>
      </c>
      <c r="V97" s="133">
        <v>8.23</v>
      </c>
      <c r="W97" s="120">
        <v>8.35</v>
      </c>
      <c r="X97" s="134">
        <v>0.31</v>
      </c>
      <c r="Y97" s="134">
        <v>0.55</v>
      </c>
      <c r="Z97" s="129">
        <v>0.56</v>
      </c>
      <c r="AA97" s="130">
        <v>0.29</v>
      </c>
      <c r="AB97" s="130">
        <v>0.16</v>
      </c>
      <c r="AC97" s="130">
        <v>0.1</v>
      </c>
      <c r="AD97" s="130">
        <v>0.13</v>
      </c>
      <c r="AE97" s="130">
        <v>0.23</v>
      </c>
      <c r="AF97" s="144">
        <v>4.07</v>
      </c>
      <c r="AG97" s="131">
        <v>0</v>
      </c>
      <c r="AH97" s="131">
        <v>100</v>
      </c>
      <c r="AI97" s="137">
        <v>13.95</v>
      </c>
      <c r="AJ97" s="137">
        <v>1</v>
      </c>
      <c r="AK97" s="137">
        <v>0.7</v>
      </c>
      <c r="AL97" s="137">
        <v>14.12</v>
      </c>
      <c r="AM97" s="137">
        <v>1.11</v>
      </c>
      <c r="AN97" s="137">
        <v>13.58</v>
      </c>
      <c r="AO97" s="137">
        <v>0.84</v>
      </c>
      <c r="AP97" s="137">
        <v>0</v>
      </c>
      <c r="AQ97" s="137">
        <v>0.23</v>
      </c>
      <c r="AR97" s="137">
        <v>0.56</v>
      </c>
      <c r="AS97" s="137">
        <v>0.51</v>
      </c>
      <c r="AT97" s="137">
        <v>0.64</v>
      </c>
      <c r="AU97" s="137">
        <v>1</v>
      </c>
      <c r="AV97" s="137">
        <v>0.71</v>
      </c>
      <c r="AW97" s="137">
        <v>0</v>
      </c>
      <c r="AX97" s="137">
        <v>0</v>
      </c>
      <c r="AY97" s="137">
        <v>0</v>
      </c>
      <c r="AZ97" s="137">
        <v>0</v>
      </c>
      <c r="BA97" s="137">
        <v>0</v>
      </c>
      <c r="BB97" s="137">
        <v>0</v>
      </c>
      <c r="BC97" s="137">
        <v>0</v>
      </c>
      <c r="BD97" s="137">
        <v>0</v>
      </c>
      <c r="BE97" s="137">
        <v>0</v>
      </c>
      <c r="BF97" s="137">
        <v>0</v>
      </c>
      <c r="BG97" s="137">
        <v>0</v>
      </c>
      <c r="BH97" s="137">
        <v>0</v>
      </c>
      <c r="BI97" s="137">
        <v>0</v>
      </c>
      <c r="BJ97" s="137">
        <v>0</v>
      </c>
      <c r="BK97" s="137">
        <v>9.2</v>
      </c>
      <c r="BL97" s="137">
        <v>0</v>
      </c>
      <c r="BM97" s="137">
        <v>102.2</v>
      </c>
      <c r="BN97" s="137">
        <v>18.3</v>
      </c>
      <c r="BO97" s="137">
        <v>64.6</v>
      </c>
      <c r="BP97" s="137">
        <v>17.1</v>
      </c>
      <c r="BQ97" s="137">
        <v>50</v>
      </c>
      <c r="BR97" s="137">
        <v>55</v>
      </c>
    </row>
    <row r="98" spans="1:70" ht="12.75">
      <c r="A98" s="126">
        <v>96</v>
      </c>
      <c r="B98" s="137" t="s">
        <v>165</v>
      </c>
      <c r="C98" s="91">
        <v>0.155</v>
      </c>
      <c r="D98" s="138">
        <v>87</v>
      </c>
      <c r="E98" s="133">
        <v>116</v>
      </c>
      <c r="F98" s="119">
        <v>110</v>
      </c>
      <c r="G98" s="133">
        <v>17.8</v>
      </c>
      <c r="H98" s="134">
        <v>10.9</v>
      </c>
      <c r="I98" s="134">
        <v>10.8</v>
      </c>
      <c r="J98" s="139">
        <v>4</v>
      </c>
      <c r="K98" s="133">
        <f t="shared" si="4"/>
        <v>2.5987999999999998</v>
      </c>
      <c r="L98" s="133">
        <f t="shared" si="5"/>
        <v>3.6845999999999997</v>
      </c>
      <c r="M98" s="133">
        <v>23.93</v>
      </c>
      <c r="N98" s="119">
        <v>76</v>
      </c>
      <c r="O98" s="133">
        <v>4.7</v>
      </c>
      <c r="P98" s="138">
        <v>20.7</v>
      </c>
      <c r="Q98" s="133">
        <v>5.75</v>
      </c>
      <c r="R98" s="138">
        <v>1.15</v>
      </c>
      <c r="S98" s="138">
        <v>0</v>
      </c>
      <c r="T98" s="141">
        <v>0</v>
      </c>
      <c r="U98" s="133">
        <v>40</v>
      </c>
      <c r="V98" s="133">
        <v>54.26</v>
      </c>
      <c r="W98" s="120">
        <v>4.37</v>
      </c>
      <c r="X98" s="134">
        <v>0.12</v>
      </c>
      <c r="Y98" s="134">
        <v>0.77</v>
      </c>
      <c r="Z98" s="129">
        <v>0.16</v>
      </c>
      <c r="AA98" s="130">
        <v>0.8</v>
      </c>
      <c r="AB98" s="130">
        <v>0.23</v>
      </c>
      <c r="AC98" s="130">
        <v>0</v>
      </c>
      <c r="AD98" s="130">
        <v>0</v>
      </c>
      <c r="AE98" s="130">
        <v>0</v>
      </c>
      <c r="AF98" s="144">
        <v>2.87</v>
      </c>
      <c r="AG98" s="131">
        <v>0</v>
      </c>
      <c r="AH98" s="131">
        <v>100</v>
      </c>
      <c r="AI98" s="137">
        <v>0</v>
      </c>
      <c r="AJ98" s="137">
        <v>0.4</v>
      </c>
      <c r="AK98" s="137">
        <v>1.38</v>
      </c>
      <c r="AL98" s="137">
        <v>13.54</v>
      </c>
      <c r="AM98" s="137">
        <v>0</v>
      </c>
      <c r="AN98" s="137">
        <v>4.26</v>
      </c>
      <c r="AO98" s="137">
        <v>0</v>
      </c>
      <c r="AP98" s="137">
        <v>0</v>
      </c>
      <c r="AQ98" s="137">
        <v>0.2</v>
      </c>
      <c r="AR98" s="137">
        <v>0.75</v>
      </c>
      <c r="AS98" s="137">
        <v>0.55</v>
      </c>
      <c r="AT98" s="137">
        <v>0.89</v>
      </c>
      <c r="AU98" s="137">
        <v>0.57</v>
      </c>
      <c r="AV98" s="137">
        <v>0.63</v>
      </c>
      <c r="AW98" s="137">
        <v>0</v>
      </c>
      <c r="AX98" s="137">
        <v>0</v>
      </c>
      <c r="AY98" s="137">
        <v>0</v>
      </c>
      <c r="AZ98" s="137">
        <v>0</v>
      </c>
      <c r="BA98" s="137">
        <v>0</v>
      </c>
      <c r="BB98" s="137">
        <v>0</v>
      </c>
      <c r="BC98" s="137">
        <v>0</v>
      </c>
      <c r="BD98" s="137">
        <v>0</v>
      </c>
      <c r="BE98" s="137">
        <v>0</v>
      </c>
      <c r="BF98" s="137">
        <v>0</v>
      </c>
      <c r="BG98" s="137">
        <v>0</v>
      </c>
      <c r="BH98" s="137">
        <v>0</v>
      </c>
      <c r="BI98" s="137">
        <v>0</v>
      </c>
      <c r="BJ98" s="137">
        <v>0</v>
      </c>
      <c r="BK98" s="137">
        <v>0</v>
      </c>
      <c r="BL98" s="137">
        <v>0</v>
      </c>
      <c r="BM98" s="137">
        <v>111.49</v>
      </c>
      <c r="BN98" s="137">
        <v>40.3</v>
      </c>
      <c r="BO98" s="137">
        <v>53.6</v>
      </c>
      <c r="BP98" s="137">
        <v>6.1</v>
      </c>
      <c r="BQ98" s="137">
        <v>14.6</v>
      </c>
      <c r="BR98" s="137">
        <v>20.7</v>
      </c>
    </row>
    <row r="99" spans="1:70" ht="12.75">
      <c r="A99" s="126">
        <v>97</v>
      </c>
      <c r="B99" s="137" t="s">
        <v>166</v>
      </c>
      <c r="C99" s="91">
        <v>0.155</v>
      </c>
      <c r="D99" s="138">
        <v>86</v>
      </c>
      <c r="E99" s="133">
        <v>117</v>
      </c>
      <c r="F99" s="119">
        <v>117</v>
      </c>
      <c r="G99" s="133">
        <v>13.5</v>
      </c>
      <c r="H99" s="134">
        <v>10.8</v>
      </c>
      <c r="I99" s="134">
        <v>8.8</v>
      </c>
      <c r="J99" s="139">
        <v>3.3</v>
      </c>
      <c r="K99" s="133">
        <f t="shared" si="4"/>
        <v>2.6460000000000004</v>
      </c>
      <c r="L99" s="133">
        <f t="shared" si="5"/>
        <v>3.537</v>
      </c>
      <c r="M99" s="133">
        <v>25</v>
      </c>
      <c r="N99" s="119">
        <v>74</v>
      </c>
      <c r="O99" s="133">
        <v>3.14</v>
      </c>
      <c r="P99" s="138">
        <v>13.37</v>
      </c>
      <c r="Q99" s="133">
        <v>5.12</v>
      </c>
      <c r="R99" s="138">
        <v>1.66</v>
      </c>
      <c r="S99" s="138">
        <v>0</v>
      </c>
      <c r="T99" s="141">
        <v>0</v>
      </c>
      <c r="U99" s="133">
        <v>62.2</v>
      </c>
      <c r="V99" s="133">
        <v>69.18</v>
      </c>
      <c r="W99" s="120">
        <v>1.86</v>
      </c>
      <c r="X99" s="134">
        <v>0.05</v>
      </c>
      <c r="Y99" s="134">
        <v>0.43</v>
      </c>
      <c r="Z99" s="129">
        <v>0.12</v>
      </c>
      <c r="AA99" s="130">
        <v>0.01</v>
      </c>
      <c r="AB99" s="130">
        <v>0.14</v>
      </c>
      <c r="AC99" s="130">
        <v>0.56</v>
      </c>
      <c r="AD99" s="130">
        <v>0.13</v>
      </c>
      <c r="AE99" s="130">
        <v>0.12</v>
      </c>
      <c r="AF99" s="144">
        <v>2.09</v>
      </c>
      <c r="AG99" s="131">
        <v>0</v>
      </c>
      <c r="AH99" s="131">
        <v>100</v>
      </c>
      <c r="AI99" s="137">
        <v>7.09</v>
      </c>
      <c r="AJ99" s="137">
        <v>0.4</v>
      </c>
      <c r="AK99" s="137">
        <v>6.22</v>
      </c>
      <c r="AL99" s="137">
        <v>10.66</v>
      </c>
      <c r="AM99" s="137">
        <v>0</v>
      </c>
      <c r="AN99" s="137">
        <v>2.84</v>
      </c>
      <c r="AO99" s="137">
        <v>0</v>
      </c>
      <c r="AP99" s="137">
        <v>0</v>
      </c>
      <c r="AQ99" s="137">
        <v>0.2</v>
      </c>
      <c r="AR99" s="137">
        <v>0.76</v>
      </c>
      <c r="AS99" s="137">
        <v>0.53</v>
      </c>
      <c r="AT99" s="137">
        <v>0.88</v>
      </c>
      <c r="AU99" s="137">
        <v>0.57</v>
      </c>
      <c r="AV99" s="137">
        <v>0.62</v>
      </c>
      <c r="AW99" s="137">
        <v>0</v>
      </c>
      <c r="AX99" s="137">
        <v>0</v>
      </c>
      <c r="AY99" s="137">
        <v>0</v>
      </c>
      <c r="AZ99" s="137">
        <v>0</v>
      </c>
      <c r="BA99" s="137">
        <v>0</v>
      </c>
      <c r="BB99" s="137">
        <v>0</v>
      </c>
      <c r="BC99" s="137">
        <v>0</v>
      </c>
      <c r="BD99" s="137">
        <v>0</v>
      </c>
      <c r="BE99" s="137">
        <v>0</v>
      </c>
      <c r="BF99" s="137">
        <v>0</v>
      </c>
      <c r="BG99" s="137">
        <v>0</v>
      </c>
      <c r="BH99" s="137">
        <v>0</v>
      </c>
      <c r="BI99" s="137">
        <v>0</v>
      </c>
      <c r="BJ99" s="137">
        <v>0</v>
      </c>
      <c r="BK99" s="137">
        <v>-1.79</v>
      </c>
      <c r="BL99" s="137">
        <v>0</v>
      </c>
      <c r="BM99" s="137">
        <v>23.26</v>
      </c>
      <c r="BN99" s="137">
        <v>51.3</v>
      </c>
      <c r="BO99" s="137">
        <v>45.9</v>
      </c>
      <c r="BP99" s="137">
        <v>2.8</v>
      </c>
      <c r="BQ99" s="137">
        <v>19.6</v>
      </c>
      <c r="BR99" s="137">
        <v>26.2</v>
      </c>
    </row>
    <row r="100" spans="1:70" ht="12.75">
      <c r="A100" s="126">
        <v>98</v>
      </c>
      <c r="B100" s="137" t="s">
        <v>167</v>
      </c>
      <c r="C100" s="91">
        <v>0.026</v>
      </c>
      <c r="D100" s="138">
        <v>38</v>
      </c>
      <c r="E100" s="133">
        <v>68</v>
      </c>
      <c r="F100" s="119">
        <v>60</v>
      </c>
      <c r="G100" s="133">
        <v>12.8</v>
      </c>
      <c r="H100" s="134">
        <v>7.63</v>
      </c>
      <c r="I100" s="134">
        <v>6.84</v>
      </c>
      <c r="J100" s="139">
        <v>2.7</v>
      </c>
      <c r="K100" s="133">
        <f t="shared" si="4"/>
        <v>3.1104000000000003</v>
      </c>
      <c r="L100" s="133">
        <f t="shared" si="5"/>
        <v>3.3664000000000005</v>
      </c>
      <c r="M100" s="133">
        <v>21</v>
      </c>
      <c r="N100" s="119">
        <v>0</v>
      </c>
      <c r="O100" s="133">
        <v>27.9</v>
      </c>
      <c r="P100" s="138">
        <v>38.3</v>
      </c>
      <c r="Q100" s="133">
        <v>25.05</v>
      </c>
      <c r="R100" s="138">
        <v>0</v>
      </c>
      <c r="S100" s="138">
        <v>38.3</v>
      </c>
      <c r="T100" s="141">
        <v>100</v>
      </c>
      <c r="U100" s="133">
        <v>6</v>
      </c>
      <c r="V100" s="133">
        <v>40.43</v>
      </c>
      <c r="W100" s="120">
        <v>1.47</v>
      </c>
      <c r="X100" s="134">
        <v>0.26</v>
      </c>
      <c r="Y100" s="134">
        <v>0.26</v>
      </c>
      <c r="Z100" s="129">
        <v>0</v>
      </c>
      <c r="AA100" s="130">
        <v>0.04</v>
      </c>
      <c r="AB100" s="130">
        <v>0.09</v>
      </c>
      <c r="AC100" s="130">
        <v>0</v>
      </c>
      <c r="AD100" s="130">
        <v>0</v>
      </c>
      <c r="AE100" s="130">
        <v>0</v>
      </c>
      <c r="AF100" s="144">
        <v>7</v>
      </c>
      <c r="AG100" s="131">
        <v>80</v>
      </c>
      <c r="AH100" s="131">
        <v>20</v>
      </c>
      <c r="AI100" s="137">
        <v>0</v>
      </c>
      <c r="AJ100" s="137">
        <v>6.28</v>
      </c>
      <c r="AK100" s="137">
        <v>0.6</v>
      </c>
      <c r="AL100" s="137">
        <v>8.96</v>
      </c>
      <c r="AM100" s="137">
        <v>5.76</v>
      </c>
      <c r="AN100" s="137">
        <v>0</v>
      </c>
      <c r="AO100" s="137">
        <v>5.64</v>
      </c>
      <c r="AP100" s="137">
        <v>0</v>
      </c>
      <c r="AQ100" s="137">
        <v>0.14</v>
      </c>
      <c r="AR100" s="137">
        <v>0.47</v>
      </c>
      <c r="AS100" s="137">
        <v>0.36</v>
      </c>
      <c r="AT100" s="137">
        <v>0.53</v>
      </c>
      <c r="AU100" s="137">
        <v>0.37</v>
      </c>
      <c r="AV100" s="137">
        <v>0.41</v>
      </c>
      <c r="AW100" s="137">
        <v>0</v>
      </c>
      <c r="AX100" s="137">
        <v>0</v>
      </c>
      <c r="AY100" s="137">
        <v>0</v>
      </c>
      <c r="AZ100" s="137">
        <v>0</v>
      </c>
      <c r="BA100" s="137">
        <v>0</v>
      </c>
      <c r="BB100" s="137">
        <v>0</v>
      </c>
      <c r="BC100" s="137">
        <v>0</v>
      </c>
      <c r="BD100" s="137">
        <v>0</v>
      </c>
      <c r="BE100" s="137">
        <v>0</v>
      </c>
      <c r="BF100" s="137">
        <v>0</v>
      </c>
      <c r="BG100" s="137">
        <v>0</v>
      </c>
      <c r="BH100" s="137">
        <v>0</v>
      </c>
      <c r="BI100" s="137">
        <v>0</v>
      </c>
      <c r="BJ100" s="137">
        <v>0</v>
      </c>
      <c r="BK100" s="137">
        <v>0</v>
      </c>
      <c r="BL100" s="137">
        <v>0</v>
      </c>
      <c r="BM100" s="137">
        <v>0</v>
      </c>
      <c r="BN100" s="137">
        <v>51.3</v>
      </c>
      <c r="BO100" s="137">
        <v>45.9</v>
      </c>
      <c r="BP100" s="137">
        <v>2.8</v>
      </c>
      <c r="BQ100" s="137">
        <v>24.3</v>
      </c>
      <c r="BR100" s="137">
        <v>26.3</v>
      </c>
    </row>
    <row r="101" spans="1:70" ht="12.75">
      <c r="A101" s="126">
        <v>99</v>
      </c>
      <c r="B101" s="137" t="s">
        <v>168</v>
      </c>
      <c r="D101" s="138">
        <v>99.9</v>
      </c>
      <c r="E101" s="133">
        <v>0</v>
      </c>
      <c r="F101" s="119">
        <v>0</v>
      </c>
      <c r="G101" s="133">
        <v>287.8</v>
      </c>
      <c r="H101" s="134">
        <v>0</v>
      </c>
      <c r="I101" s="134">
        <v>161.16</v>
      </c>
      <c r="J101" s="139">
        <v>0</v>
      </c>
      <c r="K101" s="133">
        <f t="shared" si="4"/>
        <v>0</v>
      </c>
      <c r="L101" s="133">
        <f t="shared" si="5"/>
        <v>0</v>
      </c>
      <c r="M101" s="133">
        <v>0</v>
      </c>
      <c r="N101" s="119">
        <v>100</v>
      </c>
      <c r="O101" s="133">
        <v>0</v>
      </c>
      <c r="P101" s="138">
        <v>0</v>
      </c>
      <c r="Q101" s="133">
        <v>0</v>
      </c>
      <c r="R101" s="138">
        <v>0</v>
      </c>
      <c r="S101" s="138">
        <v>0</v>
      </c>
      <c r="T101" s="141">
        <v>0</v>
      </c>
      <c r="U101" s="133">
        <v>0</v>
      </c>
      <c r="V101" s="133">
        <v>0</v>
      </c>
      <c r="W101" s="120">
        <v>0</v>
      </c>
      <c r="X101" s="134">
        <v>0</v>
      </c>
      <c r="Y101" s="134">
        <v>0</v>
      </c>
      <c r="Z101" s="129">
        <v>0</v>
      </c>
      <c r="AA101" s="130">
        <v>0</v>
      </c>
      <c r="AB101" s="130">
        <v>0</v>
      </c>
      <c r="AC101" s="130">
        <v>0</v>
      </c>
      <c r="AD101" s="130">
        <v>0</v>
      </c>
      <c r="AE101" s="130">
        <v>0</v>
      </c>
      <c r="AF101" s="144">
        <v>0</v>
      </c>
      <c r="AG101" s="131">
        <v>0</v>
      </c>
      <c r="AH101" s="131">
        <v>100</v>
      </c>
      <c r="AI101" s="137">
        <v>0</v>
      </c>
      <c r="AJ101" s="137">
        <v>0</v>
      </c>
      <c r="AK101" s="137">
        <v>0</v>
      </c>
      <c r="AL101" s="137">
        <v>287.8</v>
      </c>
      <c r="AM101" s="137">
        <v>287.8</v>
      </c>
      <c r="AN101" s="137">
        <v>0</v>
      </c>
      <c r="AO101" s="137">
        <v>287.8</v>
      </c>
      <c r="AP101" s="137">
        <v>0</v>
      </c>
      <c r="AQ101" s="137">
        <v>4.03</v>
      </c>
      <c r="AR101" s="137">
        <v>12.89</v>
      </c>
      <c r="AS101" s="137">
        <v>9.35</v>
      </c>
      <c r="AT101" s="137">
        <v>12.41</v>
      </c>
      <c r="AU101" s="137">
        <v>9.51</v>
      </c>
      <c r="AV101" s="137">
        <v>9.99</v>
      </c>
      <c r="AW101" s="137">
        <v>0</v>
      </c>
      <c r="AX101" s="137">
        <v>0</v>
      </c>
      <c r="AY101" s="137">
        <v>0</v>
      </c>
      <c r="AZ101" s="137">
        <v>0</v>
      </c>
      <c r="BA101" s="137">
        <v>0</v>
      </c>
      <c r="BB101" s="137">
        <v>0</v>
      </c>
      <c r="BC101" s="137">
        <v>0</v>
      </c>
      <c r="BD101" s="137">
        <v>0</v>
      </c>
      <c r="BE101" s="137">
        <v>0</v>
      </c>
      <c r="BF101" s="137">
        <v>0</v>
      </c>
      <c r="BG101" s="137">
        <v>0</v>
      </c>
      <c r="BH101" s="137">
        <v>0</v>
      </c>
      <c r="BI101" s="137">
        <v>0</v>
      </c>
      <c r="BJ101" s="137">
        <v>0</v>
      </c>
      <c r="BK101" s="137">
        <v>0</v>
      </c>
      <c r="BL101" s="137">
        <v>0</v>
      </c>
      <c r="BM101" s="137">
        <v>3</v>
      </c>
      <c r="BN101" s="137">
        <v>100</v>
      </c>
      <c r="BO101" s="137">
        <v>0</v>
      </c>
      <c r="BP101" s="137">
        <v>0</v>
      </c>
      <c r="BQ101" s="137">
        <v>0</v>
      </c>
      <c r="BR101" s="137">
        <v>0</v>
      </c>
    </row>
    <row r="102" spans="1:68" ht="12.75">
      <c r="A102" s="126">
        <v>100</v>
      </c>
      <c r="B102" s="137" t="s">
        <v>169</v>
      </c>
      <c r="D102" s="138">
        <v>99.9</v>
      </c>
      <c r="E102" s="133">
        <v>0</v>
      </c>
      <c r="F102" s="119">
        <v>0</v>
      </c>
      <c r="G102" s="133">
        <v>0</v>
      </c>
      <c r="H102" s="134">
        <v>0</v>
      </c>
      <c r="I102" s="134">
        <v>0</v>
      </c>
      <c r="J102" s="139">
        <v>0</v>
      </c>
      <c r="K102" s="133">
        <f t="shared" si="4"/>
        <v>0</v>
      </c>
      <c r="L102" s="133">
        <f t="shared" si="5"/>
        <v>0</v>
      </c>
      <c r="M102" s="133">
        <v>0</v>
      </c>
      <c r="N102" s="119">
        <v>0</v>
      </c>
      <c r="O102" s="133">
        <v>0</v>
      </c>
      <c r="P102" s="138">
        <v>0</v>
      </c>
      <c r="Q102" s="133">
        <v>0</v>
      </c>
      <c r="R102" s="138">
        <v>0</v>
      </c>
      <c r="S102" s="138">
        <v>0</v>
      </c>
      <c r="T102" s="141">
        <v>0</v>
      </c>
      <c r="U102" s="133">
        <v>0</v>
      </c>
      <c r="V102" s="133">
        <v>0</v>
      </c>
      <c r="W102" s="120">
        <v>0</v>
      </c>
      <c r="X102" s="134">
        <v>3.5</v>
      </c>
      <c r="Y102" s="134">
        <v>0.05</v>
      </c>
      <c r="Z102" s="129">
        <v>0</v>
      </c>
      <c r="AA102" s="130">
        <v>0.5</v>
      </c>
      <c r="AB102" s="130">
        <v>3.5</v>
      </c>
      <c r="AC102" s="130">
        <v>0.5</v>
      </c>
      <c r="AD102" s="130">
        <v>0</v>
      </c>
      <c r="AE102" s="130">
        <v>0</v>
      </c>
      <c r="AF102" s="144">
        <v>100</v>
      </c>
      <c r="AG102" s="131">
        <v>0</v>
      </c>
      <c r="AH102" s="131">
        <v>0</v>
      </c>
      <c r="AI102" s="137">
        <v>0</v>
      </c>
      <c r="AJ102" s="137">
        <v>0</v>
      </c>
      <c r="AK102" s="137">
        <v>0</v>
      </c>
      <c r="AL102" s="137">
        <v>0</v>
      </c>
      <c r="AM102" s="137">
        <v>0</v>
      </c>
      <c r="AN102" s="137">
        <v>0</v>
      </c>
      <c r="AO102" s="137">
        <v>0</v>
      </c>
      <c r="AP102" s="137">
        <v>0</v>
      </c>
      <c r="AQ102" s="137">
        <v>0</v>
      </c>
      <c r="AR102" s="137">
        <v>0</v>
      </c>
      <c r="AS102" s="137">
        <v>0</v>
      </c>
      <c r="AT102" s="137">
        <v>0</v>
      </c>
      <c r="AU102" s="137">
        <v>0</v>
      </c>
      <c r="AV102" s="137">
        <v>0</v>
      </c>
      <c r="AW102" s="137">
        <v>0</v>
      </c>
      <c r="AX102" s="137">
        <v>0</v>
      </c>
      <c r="AY102" s="137">
        <v>0</v>
      </c>
      <c r="AZ102" s="137">
        <v>0</v>
      </c>
      <c r="BA102" s="137">
        <v>0</v>
      </c>
      <c r="BB102" s="137">
        <v>0</v>
      </c>
      <c r="BC102" s="137">
        <v>0</v>
      </c>
      <c r="BD102" s="137">
        <v>0</v>
      </c>
      <c r="BE102" s="137">
        <v>0</v>
      </c>
      <c r="BF102" s="137">
        <v>0</v>
      </c>
      <c r="BG102" s="137">
        <v>0</v>
      </c>
      <c r="BH102" s="137">
        <v>0</v>
      </c>
      <c r="BI102" s="137">
        <v>0</v>
      </c>
      <c r="BJ102" s="137">
        <v>0</v>
      </c>
      <c r="BK102" s="137">
        <v>0</v>
      </c>
      <c r="BL102" s="137">
        <v>0</v>
      </c>
      <c r="BM102" s="137">
        <v>0</v>
      </c>
      <c r="BN102" s="137">
        <v>0</v>
      </c>
      <c r="BO102" s="137">
        <v>0</v>
      </c>
      <c r="BP102" s="137">
        <v>0</v>
      </c>
    </row>
    <row r="103" spans="5:25" ht="12.75">
      <c r="E103" s="133"/>
      <c r="F103" s="119"/>
      <c r="G103" s="133"/>
      <c r="H103" s="134"/>
      <c r="I103" s="134"/>
      <c r="K103" s="133"/>
      <c r="L103" s="133"/>
      <c r="M103" s="133"/>
      <c r="N103" s="119"/>
      <c r="O103" s="133"/>
      <c r="Q103" s="133"/>
      <c r="T103" s="141"/>
      <c r="U103" s="133"/>
      <c r="V103" s="133"/>
      <c r="X103" s="134"/>
      <c r="Y103" s="134"/>
    </row>
    <row r="104" spans="5:25" ht="12.75">
      <c r="E104" s="133"/>
      <c r="F104" s="119"/>
      <c r="G104" s="133"/>
      <c r="H104" s="134"/>
      <c r="I104" s="134"/>
      <c r="K104" s="133"/>
      <c r="L104" s="133"/>
      <c r="M104" s="133"/>
      <c r="N104" s="119"/>
      <c r="O104" s="133"/>
      <c r="Q104" s="133"/>
      <c r="T104" s="141"/>
      <c r="U104" s="133"/>
      <c r="V104" s="133"/>
      <c r="X104" s="134"/>
      <c r="Y104" s="134"/>
    </row>
    <row r="105" spans="5:25" ht="12.75">
      <c r="E105" s="133"/>
      <c r="F105" s="119"/>
      <c r="G105" s="133"/>
      <c r="H105" s="134"/>
      <c r="I105" s="134"/>
      <c r="K105" s="133"/>
      <c r="L105" s="133"/>
      <c r="M105" s="133"/>
      <c r="N105" s="119"/>
      <c r="O105" s="133"/>
      <c r="Q105" s="133"/>
      <c r="T105" s="141"/>
      <c r="U105" s="133"/>
      <c r="V105" s="133"/>
      <c r="X105" s="134"/>
      <c r="Y105" s="134"/>
    </row>
    <row r="106" spans="5:25" ht="12.75">
      <c r="E106" s="133"/>
      <c r="F106" s="119"/>
      <c r="G106" s="133"/>
      <c r="H106" s="134"/>
      <c r="I106" s="134"/>
      <c r="K106" s="133"/>
      <c r="L106" s="133"/>
      <c r="M106" s="133"/>
      <c r="N106" s="119"/>
      <c r="O106" s="133"/>
      <c r="Q106" s="133"/>
      <c r="T106" s="141"/>
      <c r="U106" s="133"/>
      <c r="V106" s="133"/>
      <c r="X106" s="134"/>
      <c r="Y106" s="134"/>
    </row>
    <row r="107" spans="5:25" ht="12.75">
      <c r="E107" s="133"/>
      <c r="F107" s="119"/>
      <c r="G107" s="133"/>
      <c r="H107" s="134"/>
      <c r="I107" s="134"/>
      <c r="K107" s="133"/>
      <c r="L107" s="133"/>
      <c r="M107" s="133"/>
      <c r="N107" s="119"/>
      <c r="O107" s="133"/>
      <c r="Q107" s="133"/>
      <c r="T107" s="141"/>
      <c r="U107" s="133"/>
      <c r="V107" s="133"/>
      <c r="X107" s="134"/>
      <c r="Y107" s="134"/>
    </row>
    <row r="108" spans="5:25" ht="12.75">
      <c r="E108" s="133"/>
      <c r="F108" s="119"/>
      <c r="G108" s="133"/>
      <c r="H108" s="134"/>
      <c r="I108" s="134"/>
      <c r="K108" s="133"/>
      <c r="L108" s="133"/>
      <c r="M108" s="133"/>
      <c r="N108" s="119"/>
      <c r="O108" s="133"/>
      <c r="Q108" s="133"/>
      <c r="T108" s="141"/>
      <c r="U108" s="133"/>
      <c r="V108" s="133"/>
      <c r="X108" s="134"/>
      <c r="Y108" s="134"/>
    </row>
    <row r="109" spans="5:25" ht="12.75">
      <c r="E109" s="133"/>
      <c r="F109" s="119"/>
      <c r="G109" s="133"/>
      <c r="H109" s="134"/>
      <c r="I109" s="134"/>
      <c r="K109" s="133"/>
      <c r="L109" s="133"/>
      <c r="M109" s="133"/>
      <c r="N109" s="119"/>
      <c r="O109" s="133"/>
      <c r="Q109" s="133"/>
      <c r="T109" s="141"/>
      <c r="U109" s="133"/>
      <c r="V109" s="133"/>
      <c r="X109" s="134"/>
      <c r="Y109" s="134"/>
    </row>
    <row r="110" spans="5:25" ht="12.75">
      <c r="E110" s="133"/>
      <c r="F110" s="119"/>
      <c r="G110" s="133"/>
      <c r="H110" s="134"/>
      <c r="I110" s="134"/>
      <c r="K110" s="133"/>
      <c r="L110" s="133"/>
      <c r="M110" s="133"/>
      <c r="N110" s="119"/>
      <c r="O110" s="133"/>
      <c r="Q110" s="133"/>
      <c r="T110" s="141"/>
      <c r="U110" s="133"/>
      <c r="V110" s="133"/>
      <c r="X110" s="134"/>
      <c r="Y110" s="134"/>
    </row>
    <row r="111" spans="5:25" ht="12.75">
      <c r="E111" s="133"/>
      <c r="F111" s="119"/>
      <c r="G111" s="133"/>
      <c r="H111" s="134"/>
      <c r="I111" s="134"/>
      <c r="K111" s="133"/>
      <c r="L111" s="133"/>
      <c r="M111" s="133"/>
      <c r="N111" s="119"/>
      <c r="O111" s="133"/>
      <c r="Q111" s="133"/>
      <c r="T111" s="141"/>
      <c r="U111" s="133"/>
      <c r="V111" s="133"/>
      <c r="X111" s="134"/>
      <c r="Y111" s="134"/>
    </row>
    <row r="112" spans="5:25" ht="12.75">
      <c r="E112" s="133"/>
      <c r="F112" s="119"/>
      <c r="G112" s="133"/>
      <c r="H112" s="134"/>
      <c r="I112" s="134"/>
      <c r="K112" s="133"/>
      <c r="L112" s="133"/>
      <c r="M112" s="133"/>
      <c r="N112" s="119"/>
      <c r="O112" s="133"/>
      <c r="Q112" s="133"/>
      <c r="T112" s="141"/>
      <c r="U112" s="133"/>
      <c r="V112" s="133"/>
      <c r="X112" s="134"/>
      <c r="Y112" s="134"/>
    </row>
    <row r="113" spans="5:25" ht="12.75">
      <c r="E113" s="133"/>
      <c r="F113" s="119"/>
      <c r="G113" s="133"/>
      <c r="H113" s="134"/>
      <c r="I113" s="134"/>
      <c r="K113" s="133"/>
      <c r="L113" s="133"/>
      <c r="M113" s="133"/>
      <c r="N113" s="119"/>
      <c r="O113" s="133"/>
      <c r="Q113" s="133"/>
      <c r="T113" s="141"/>
      <c r="U113" s="133"/>
      <c r="V113" s="133"/>
      <c r="X113" s="134"/>
      <c r="Y113" s="134"/>
    </row>
    <row r="114" spans="5:25" ht="12.75">
      <c r="E114" s="133"/>
      <c r="F114" s="119"/>
      <c r="G114" s="133"/>
      <c r="H114" s="134"/>
      <c r="I114" s="134"/>
      <c r="K114" s="133"/>
      <c r="L114" s="133"/>
      <c r="M114" s="133"/>
      <c r="N114" s="119"/>
      <c r="O114" s="133"/>
      <c r="Q114" s="133"/>
      <c r="T114" s="141"/>
      <c r="U114" s="133"/>
      <c r="V114" s="133"/>
      <c r="X114" s="134"/>
      <c r="Y114" s="134"/>
    </row>
    <row r="115" spans="5:25" ht="12.75">
      <c r="E115" s="133"/>
      <c r="F115" s="119"/>
      <c r="G115" s="133"/>
      <c r="H115" s="134"/>
      <c r="I115" s="134"/>
      <c r="K115" s="133"/>
      <c r="L115" s="133"/>
      <c r="M115" s="133"/>
      <c r="N115" s="119"/>
      <c r="O115" s="133"/>
      <c r="Q115" s="133"/>
      <c r="T115" s="141"/>
      <c r="U115" s="133"/>
      <c r="V115" s="133"/>
      <c r="X115" s="134"/>
      <c r="Y115" s="134"/>
    </row>
    <row r="116" spans="5:25" ht="12.75">
      <c r="E116" s="133"/>
      <c r="F116" s="119"/>
      <c r="G116" s="133"/>
      <c r="H116" s="134"/>
      <c r="I116" s="134"/>
      <c r="K116" s="133"/>
      <c r="L116" s="133"/>
      <c r="M116" s="133"/>
      <c r="N116" s="119"/>
      <c r="O116" s="133"/>
      <c r="Q116" s="133"/>
      <c r="T116" s="141"/>
      <c r="U116" s="133"/>
      <c r="V116" s="133"/>
      <c r="X116" s="134"/>
      <c r="Y116" s="134"/>
    </row>
    <row r="117" spans="5:25" ht="12.75">
      <c r="E117" s="133"/>
      <c r="F117" s="119"/>
      <c r="G117" s="133"/>
      <c r="H117" s="134"/>
      <c r="I117" s="134"/>
      <c r="K117" s="133"/>
      <c r="L117" s="133"/>
      <c r="M117" s="133"/>
      <c r="N117" s="119"/>
      <c r="O117" s="133"/>
      <c r="Q117" s="133"/>
      <c r="T117" s="141"/>
      <c r="U117" s="133"/>
      <c r="V117" s="133"/>
      <c r="X117" s="134"/>
      <c r="Y117" s="134"/>
    </row>
    <row r="118" spans="5:25" ht="12.75">
      <c r="E118" s="133"/>
      <c r="F118" s="119"/>
      <c r="G118" s="133"/>
      <c r="H118" s="134"/>
      <c r="I118" s="134"/>
      <c r="K118" s="133"/>
      <c r="L118" s="133"/>
      <c r="M118" s="133"/>
      <c r="N118" s="119"/>
      <c r="O118" s="133"/>
      <c r="Q118" s="133"/>
      <c r="T118" s="141"/>
      <c r="U118" s="133"/>
      <c r="V118" s="133"/>
      <c r="X118" s="134"/>
      <c r="Y118" s="134"/>
    </row>
    <row r="119" spans="5:25" ht="12.75">
      <c r="E119" s="133"/>
      <c r="F119" s="119"/>
      <c r="G119" s="133"/>
      <c r="H119" s="134"/>
      <c r="I119" s="134"/>
      <c r="K119" s="133"/>
      <c r="L119" s="133"/>
      <c r="M119" s="133"/>
      <c r="N119" s="119"/>
      <c r="O119" s="133"/>
      <c r="Q119" s="133"/>
      <c r="T119" s="141"/>
      <c r="U119" s="133"/>
      <c r="V119" s="133"/>
      <c r="X119" s="134"/>
      <c r="Y119" s="134"/>
    </row>
    <row r="120" spans="5:25" ht="12.75">
      <c r="E120" s="133"/>
      <c r="F120" s="119"/>
      <c r="G120" s="133"/>
      <c r="H120" s="134"/>
      <c r="I120" s="134"/>
      <c r="K120" s="133"/>
      <c r="L120" s="133"/>
      <c r="M120" s="133"/>
      <c r="N120" s="119"/>
      <c r="O120" s="133"/>
      <c r="Q120" s="133"/>
      <c r="T120" s="141"/>
      <c r="U120" s="133"/>
      <c r="V120" s="133"/>
      <c r="X120" s="134"/>
      <c r="Y120" s="134"/>
    </row>
    <row r="121" spans="5:25" ht="12.75">
      <c r="E121" s="133"/>
      <c r="F121" s="119"/>
      <c r="G121" s="133"/>
      <c r="H121" s="134"/>
      <c r="I121" s="134"/>
      <c r="K121" s="133"/>
      <c r="L121" s="133"/>
      <c r="M121" s="133"/>
      <c r="N121" s="119"/>
      <c r="O121" s="133"/>
      <c r="Q121" s="133"/>
      <c r="T121" s="141"/>
      <c r="U121" s="133"/>
      <c r="V121" s="133"/>
      <c r="X121" s="134"/>
      <c r="Y121" s="134"/>
    </row>
    <row r="122" spans="5:25" ht="12.75">
      <c r="E122" s="133"/>
      <c r="F122" s="119"/>
      <c r="G122" s="133"/>
      <c r="H122" s="134"/>
      <c r="I122" s="134"/>
      <c r="K122" s="133"/>
      <c r="L122" s="133"/>
      <c r="M122" s="133"/>
      <c r="N122" s="119"/>
      <c r="O122" s="133"/>
      <c r="Q122" s="133"/>
      <c r="T122" s="141"/>
      <c r="U122" s="133"/>
      <c r="V122" s="133"/>
      <c r="X122" s="134"/>
      <c r="Y122" s="134"/>
    </row>
    <row r="123" spans="5:25" ht="12.75">
      <c r="E123" s="133"/>
      <c r="F123" s="119"/>
      <c r="G123" s="133"/>
      <c r="H123" s="134"/>
      <c r="I123" s="134"/>
      <c r="K123" s="133"/>
      <c r="L123" s="133"/>
      <c r="M123" s="133"/>
      <c r="N123" s="119"/>
      <c r="O123" s="133"/>
      <c r="Q123" s="133"/>
      <c r="T123" s="141"/>
      <c r="U123" s="133"/>
      <c r="V123" s="133"/>
      <c r="X123" s="134"/>
      <c r="Y123" s="134"/>
    </row>
    <row r="124" spans="5:25" ht="12.75">
      <c r="E124" s="133"/>
      <c r="F124" s="119"/>
      <c r="G124" s="133"/>
      <c r="H124" s="134"/>
      <c r="I124" s="134"/>
      <c r="K124" s="133"/>
      <c r="L124" s="133"/>
      <c r="M124" s="133"/>
      <c r="N124" s="119"/>
      <c r="O124" s="133"/>
      <c r="Q124" s="133"/>
      <c r="T124" s="141"/>
      <c r="U124" s="133"/>
      <c r="V124" s="133"/>
      <c r="X124" s="134"/>
      <c r="Y124" s="134"/>
    </row>
    <row r="125" spans="5:25" ht="12.75">
      <c r="E125" s="133"/>
      <c r="F125" s="119"/>
      <c r="G125" s="133"/>
      <c r="H125" s="134"/>
      <c r="I125" s="134"/>
      <c r="K125" s="133"/>
      <c r="L125" s="133"/>
      <c r="M125" s="133"/>
      <c r="N125" s="119"/>
      <c r="O125" s="133"/>
      <c r="Q125" s="133"/>
      <c r="T125" s="141"/>
      <c r="U125" s="133"/>
      <c r="V125" s="133"/>
      <c r="X125" s="134"/>
      <c r="Y125" s="134"/>
    </row>
    <row r="126" spans="5:25" ht="12.75">
      <c r="E126" s="133"/>
      <c r="F126" s="119"/>
      <c r="G126" s="133"/>
      <c r="H126" s="134"/>
      <c r="I126" s="134"/>
      <c r="K126" s="133"/>
      <c r="L126" s="133"/>
      <c r="M126" s="133"/>
      <c r="N126" s="119"/>
      <c r="O126" s="133"/>
      <c r="Q126" s="133"/>
      <c r="T126" s="141"/>
      <c r="U126" s="133"/>
      <c r="V126" s="133"/>
      <c r="X126" s="134"/>
      <c r="Y126" s="134"/>
    </row>
    <row r="127" spans="5:25" ht="12.75">
      <c r="E127" s="133"/>
      <c r="F127" s="119"/>
      <c r="G127" s="133"/>
      <c r="H127" s="134"/>
      <c r="I127" s="134"/>
      <c r="K127" s="133"/>
      <c r="L127" s="133"/>
      <c r="M127" s="133"/>
      <c r="N127" s="119"/>
      <c r="O127" s="133"/>
      <c r="Q127" s="133"/>
      <c r="T127" s="141"/>
      <c r="U127" s="133"/>
      <c r="V127" s="133"/>
      <c r="X127" s="134"/>
      <c r="Y127" s="134"/>
    </row>
    <row r="128" spans="5:25" ht="12.75">
      <c r="E128" s="133"/>
      <c r="F128" s="119"/>
      <c r="G128" s="133"/>
      <c r="H128" s="134"/>
      <c r="I128" s="134"/>
      <c r="K128" s="133"/>
      <c r="L128" s="133"/>
      <c r="M128" s="133"/>
      <c r="N128" s="119"/>
      <c r="O128" s="133"/>
      <c r="Q128" s="133"/>
      <c r="T128" s="141"/>
      <c r="U128" s="133"/>
      <c r="V128" s="133"/>
      <c r="X128" s="134"/>
      <c r="Y128" s="134"/>
    </row>
    <row r="129" spans="5:25" ht="12.75">
      <c r="E129" s="133"/>
      <c r="F129" s="119"/>
      <c r="G129" s="133"/>
      <c r="H129" s="134"/>
      <c r="I129" s="134"/>
      <c r="K129" s="133"/>
      <c r="L129" s="133"/>
      <c r="M129" s="133"/>
      <c r="N129" s="119"/>
      <c r="O129" s="133"/>
      <c r="Q129" s="133"/>
      <c r="T129" s="141"/>
      <c r="U129" s="133"/>
      <c r="V129" s="133"/>
      <c r="X129" s="134"/>
      <c r="Y129" s="134"/>
    </row>
    <row r="130" spans="5:25" ht="12.75">
      <c r="E130" s="133"/>
      <c r="F130" s="119"/>
      <c r="G130" s="133"/>
      <c r="H130" s="134"/>
      <c r="I130" s="134"/>
      <c r="K130" s="133"/>
      <c r="L130" s="133"/>
      <c r="M130" s="133"/>
      <c r="N130" s="119"/>
      <c r="O130" s="133"/>
      <c r="Q130" s="133"/>
      <c r="T130" s="141"/>
      <c r="U130" s="133"/>
      <c r="V130" s="133"/>
      <c r="X130" s="134"/>
      <c r="Y130" s="134"/>
    </row>
    <row r="131" spans="5:25" ht="12.75">
      <c r="E131" s="133"/>
      <c r="F131" s="119"/>
      <c r="G131" s="133"/>
      <c r="H131" s="134"/>
      <c r="I131" s="134"/>
      <c r="K131" s="133"/>
      <c r="L131" s="133"/>
      <c r="M131" s="133"/>
      <c r="N131" s="119"/>
      <c r="O131" s="133"/>
      <c r="Q131" s="133"/>
      <c r="T131" s="141"/>
      <c r="U131" s="133"/>
      <c r="V131" s="133"/>
      <c r="X131" s="134"/>
      <c r="Y131" s="134"/>
    </row>
    <row r="132" spans="5:25" ht="12.75">
      <c r="E132" s="133"/>
      <c r="F132" s="119"/>
      <c r="G132" s="133"/>
      <c r="H132" s="134"/>
      <c r="I132" s="134"/>
      <c r="K132" s="133"/>
      <c r="L132" s="133"/>
      <c r="M132" s="133"/>
      <c r="N132" s="119"/>
      <c r="O132" s="133"/>
      <c r="Q132" s="133"/>
      <c r="T132" s="141"/>
      <c r="U132" s="133"/>
      <c r="V132" s="133"/>
      <c r="X132" s="134"/>
      <c r="Y132" s="134"/>
    </row>
    <row r="133" spans="5:25" ht="12.75">
      <c r="E133" s="133"/>
      <c r="F133" s="119"/>
      <c r="G133" s="133"/>
      <c r="H133" s="134"/>
      <c r="I133" s="134"/>
      <c r="K133" s="133"/>
      <c r="L133" s="133"/>
      <c r="M133" s="133"/>
      <c r="N133" s="119"/>
      <c r="O133" s="133"/>
      <c r="Q133" s="133"/>
      <c r="T133" s="141"/>
      <c r="U133" s="133"/>
      <c r="V133" s="133"/>
      <c r="X133" s="134"/>
      <c r="Y133" s="134"/>
    </row>
    <row r="134" spans="5:25" ht="12.75">
      <c r="E134" s="133"/>
      <c r="F134" s="119"/>
      <c r="G134" s="133"/>
      <c r="H134" s="134"/>
      <c r="I134" s="134"/>
      <c r="K134" s="133"/>
      <c r="L134" s="133"/>
      <c r="M134" s="133"/>
      <c r="N134" s="119"/>
      <c r="O134" s="133"/>
      <c r="Q134" s="133"/>
      <c r="T134" s="141"/>
      <c r="U134" s="133"/>
      <c r="V134" s="133"/>
      <c r="X134" s="134"/>
      <c r="Y134" s="134"/>
    </row>
    <row r="135" spans="5:25" ht="12.75">
      <c r="E135" s="133"/>
      <c r="F135" s="119"/>
      <c r="G135" s="133"/>
      <c r="H135" s="134"/>
      <c r="I135" s="134"/>
      <c r="K135" s="133"/>
      <c r="L135" s="133"/>
      <c r="M135" s="133"/>
      <c r="N135" s="119"/>
      <c r="O135" s="133"/>
      <c r="Q135" s="133"/>
      <c r="T135" s="141"/>
      <c r="U135" s="133"/>
      <c r="V135" s="133"/>
      <c r="X135" s="134"/>
      <c r="Y135" s="134"/>
    </row>
    <row r="136" spans="5:25" ht="12.75">
      <c r="E136" s="133"/>
      <c r="F136" s="119"/>
      <c r="G136" s="133"/>
      <c r="H136" s="134"/>
      <c r="I136" s="134"/>
      <c r="K136" s="133"/>
      <c r="L136" s="133"/>
      <c r="M136" s="133"/>
      <c r="N136" s="119"/>
      <c r="O136" s="133"/>
      <c r="Q136" s="133"/>
      <c r="T136" s="141"/>
      <c r="U136" s="133"/>
      <c r="V136" s="133"/>
      <c r="X136" s="134"/>
      <c r="Y136" s="134"/>
    </row>
    <row r="137" spans="5:25" ht="12.75">
      <c r="E137" s="133"/>
      <c r="F137" s="119"/>
      <c r="G137" s="133"/>
      <c r="H137" s="134"/>
      <c r="I137" s="134"/>
      <c r="K137" s="133"/>
      <c r="L137" s="133"/>
      <c r="M137" s="133"/>
      <c r="N137" s="119"/>
      <c r="O137" s="133"/>
      <c r="Q137" s="133"/>
      <c r="T137" s="141"/>
      <c r="U137" s="133"/>
      <c r="V137" s="133"/>
      <c r="X137" s="134"/>
      <c r="Y137" s="134"/>
    </row>
    <row r="138" spans="5:25" ht="12.75">
      <c r="E138" s="133"/>
      <c r="F138" s="119"/>
      <c r="G138" s="133"/>
      <c r="H138" s="134"/>
      <c r="I138" s="134"/>
      <c r="K138" s="133"/>
      <c r="L138" s="133"/>
      <c r="M138" s="133"/>
      <c r="N138" s="119"/>
      <c r="O138" s="133"/>
      <c r="Q138" s="133"/>
      <c r="T138" s="141"/>
      <c r="U138" s="133"/>
      <c r="V138" s="133"/>
      <c r="X138" s="134"/>
      <c r="Y138" s="134"/>
    </row>
    <row r="139" spans="5:25" ht="12.75">
      <c r="E139" s="133"/>
      <c r="F139" s="119"/>
      <c r="G139" s="133"/>
      <c r="H139" s="134"/>
      <c r="I139" s="134"/>
      <c r="K139" s="133"/>
      <c r="L139" s="133"/>
      <c r="M139" s="133"/>
      <c r="N139" s="119"/>
      <c r="O139" s="133"/>
      <c r="Q139" s="133"/>
      <c r="T139" s="141"/>
      <c r="U139" s="133"/>
      <c r="V139" s="133"/>
      <c r="X139" s="134"/>
      <c r="Y139" s="134"/>
    </row>
    <row r="140" spans="5:25" ht="12.75">
      <c r="E140" s="133"/>
      <c r="F140" s="119"/>
      <c r="G140" s="133"/>
      <c r="H140" s="134"/>
      <c r="I140" s="134"/>
      <c r="K140" s="133"/>
      <c r="L140" s="133"/>
      <c r="M140" s="133"/>
      <c r="N140" s="119"/>
      <c r="O140" s="133"/>
      <c r="Q140" s="133"/>
      <c r="T140" s="141"/>
      <c r="U140" s="133"/>
      <c r="V140" s="133"/>
      <c r="X140" s="134"/>
      <c r="Y140" s="134"/>
    </row>
    <row r="141" spans="5:25" ht="12.75">
      <c r="E141" s="133"/>
      <c r="F141" s="119"/>
      <c r="G141" s="133"/>
      <c r="H141" s="134"/>
      <c r="I141" s="134"/>
      <c r="K141" s="133"/>
      <c r="L141" s="133"/>
      <c r="M141" s="133"/>
      <c r="N141" s="119"/>
      <c r="O141" s="133"/>
      <c r="Q141" s="133"/>
      <c r="T141" s="141"/>
      <c r="U141" s="133"/>
      <c r="V141" s="133"/>
      <c r="X141" s="134"/>
      <c r="Y141" s="134"/>
    </row>
    <row r="142" spans="5:25" ht="12.75">
      <c r="E142" s="133"/>
      <c r="F142" s="119"/>
      <c r="G142" s="133"/>
      <c r="H142" s="134"/>
      <c r="I142" s="134"/>
      <c r="K142" s="133"/>
      <c r="L142" s="133"/>
      <c r="M142" s="133"/>
      <c r="N142" s="119"/>
      <c r="O142" s="133"/>
      <c r="Q142" s="133"/>
      <c r="T142" s="141"/>
      <c r="U142" s="133"/>
      <c r="V142" s="133"/>
      <c r="X142" s="134"/>
      <c r="Y142" s="134"/>
    </row>
    <row r="143" spans="5:25" ht="12.75">
      <c r="E143" s="133"/>
      <c r="F143" s="119"/>
      <c r="G143" s="133"/>
      <c r="H143" s="134"/>
      <c r="I143" s="134"/>
      <c r="K143" s="133"/>
      <c r="L143" s="133"/>
      <c r="M143" s="133"/>
      <c r="N143" s="119"/>
      <c r="O143" s="133"/>
      <c r="Q143" s="133"/>
      <c r="T143" s="141"/>
      <c r="U143" s="133"/>
      <c r="V143" s="133"/>
      <c r="X143" s="134"/>
      <c r="Y143" s="134"/>
    </row>
    <row r="144" spans="5:25" ht="12.75">
      <c r="E144" s="133"/>
      <c r="F144" s="119"/>
      <c r="G144" s="133"/>
      <c r="H144" s="134"/>
      <c r="I144" s="134"/>
      <c r="K144" s="133"/>
      <c r="L144" s="133"/>
      <c r="M144" s="133"/>
      <c r="N144" s="119"/>
      <c r="O144" s="133"/>
      <c r="Q144" s="133"/>
      <c r="T144" s="141"/>
      <c r="U144" s="133"/>
      <c r="V144" s="133"/>
      <c r="X144" s="134"/>
      <c r="Y144" s="134"/>
    </row>
    <row r="145" spans="5:25" ht="12.75">
      <c r="E145" s="133"/>
      <c r="F145" s="119"/>
      <c r="G145" s="133"/>
      <c r="H145" s="134"/>
      <c r="I145" s="134"/>
      <c r="K145" s="133"/>
      <c r="L145" s="133"/>
      <c r="M145" s="133"/>
      <c r="N145" s="119"/>
      <c r="O145" s="133"/>
      <c r="Q145" s="133"/>
      <c r="T145" s="141"/>
      <c r="U145" s="133"/>
      <c r="V145" s="133"/>
      <c r="X145" s="134"/>
      <c r="Y145" s="134"/>
    </row>
    <row r="146" spans="5:25" ht="12.75">
      <c r="E146" s="133"/>
      <c r="F146" s="119"/>
      <c r="G146" s="133"/>
      <c r="H146" s="134"/>
      <c r="I146" s="134"/>
      <c r="K146" s="133"/>
      <c r="L146" s="133"/>
      <c r="M146" s="133"/>
      <c r="N146" s="119"/>
      <c r="O146" s="133"/>
      <c r="Q146" s="133"/>
      <c r="T146" s="141"/>
      <c r="U146" s="133"/>
      <c r="V146" s="133"/>
      <c r="X146" s="134"/>
      <c r="Y146" s="134"/>
    </row>
    <row r="147" spans="5:25" ht="12.75">
      <c r="E147" s="133"/>
      <c r="F147" s="119"/>
      <c r="G147" s="133"/>
      <c r="H147" s="134"/>
      <c r="I147" s="134"/>
      <c r="K147" s="133"/>
      <c r="L147" s="133"/>
      <c r="M147" s="133"/>
      <c r="N147" s="119"/>
      <c r="O147" s="133"/>
      <c r="Q147" s="133"/>
      <c r="T147" s="141"/>
      <c r="U147" s="133"/>
      <c r="V147" s="133"/>
      <c r="X147" s="134"/>
      <c r="Y147" s="134"/>
    </row>
    <row r="148" spans="5:25" ht="12.75">
      <c r="E148" s="133"/>
      <c r="F148" s="119"/>
      <c r="G148" s="133"/>
      <c r="H148" s="134"/>
      <c r="I148" s="134"/>
      <c r="K148" s="133"/>
      <c r="L148" s="133"/>
      <c r="M148" s="133"/>
      <c r="N148" s="119"/>
      <c r="O148" s="133"/>
      <c r="Q148" s="133"/>
      <c r="T148" s="141"/>
      <c r="U148" s="133"/>
      <c r="V148" s="133"/>
      <c r="X148" s="134"/>
      <c r="Y148" s="134"/>
    </row>
    <row r="149" spans="5:25" ht="12.75">
      <c r="E149" s="133"/>
      <c r="F149" s="119"/>
      <c r="G149" s="133"/>
      <c r="H149" s="134"/>
      <c r="I149" s="134"/>
      <c r="K149" s="133"/>
      <c r="L149" s="133"/>
      <c r="M149" s="133"/>
      <c r="N149" s="119"/>
      <c r="O149" s="133"/>
      <c r="Q149" s="133"/>
      <c r="T149" s="141"/>
      <c r="U149" s="133"/>
      <c r="V149" s="133"/>
      <c r="X149" s="134"/>
      <c r="Y149" s="134"/>
    </row>
    <row r="150" spans="5:25" ht="12.75">
      <c r="E150" s="133"/>
      <c r="F150" s="119"/>
      <c r="G150" s="133"/>
      <c r="H150" s="134"/>
      <c r="I150" s="134"/>
      <c r="K150" s="133"/>
      <c r="L150" s="133"/>
      <c r="M150" s="133"/>
      <c r="N150" s="119"/>
      <c r="O150" s="133"/>
      <c r="Q150" s="133"/>
      <c r="T150" s="141"/>
      <c r="U150" s="133"/>
      <c r="V150" s="133"/>
      <c r="X150" s="134"/>
      <c r="Y150" s="134"/>
    </row>
    <row r="151" spans="5:25" ht="12.75">
      <c r="E151" s="133"/>
      <c r="F151" s="119"/>
      <c r="G151" s="133"/>
      <c r="H151" s="134"/>
      <c r="I151" s="134"/>
      <c r="K151" s="133"/>
      <c r="L151" s="133"/>
      <c r="M151" s="133"/>
      <c r="N151" s="119"/>
      <c r="O151" s="133"/>
      <c r="Q151" s="133"/>
      <c r="T151" s="141"/>
      <c r="U151" s="133"/>
      <c r="V151" s="133"/>
      <c r="X151" s="134"/>
      <c r="Y151" s="134"/>
    </row>
    <row r="152" spans="5:25" ht="12.75">
      <c r="E152" s="133"/>
      <c r="F152" s="119"/>
      <c r="G152" s="133"/>
      <c r="H152" s="134"/>
      <c r="I152" s="134"/>
      <c r="K152" s="133"/>
      <c r="L152" s="133"/>
      <c r="M152" s="133"/>
      <c r="N152" s="119"/>
      <c r="O152" s="133"/>
      <c r="Q152" s="133"/>
      <c r="T152" s="141"/>
      <c r="U152" s="133"/>
      <c r="V152" s="133"/>
      <c r="X152" s="134"/>
      <c r="Y152" s="134"/>
    </row>
    <row r="153" spans="5:25" ht="12.75">
      <c r="E153" s="133"/>
      <c r="F153" s="119"/>
      <c r="G153" s="133"/>
      <c r="H153" s="134"/>
      <c r="I153" s="134"/>
      <c r="K153" s="133"/>
      <c r="L153" s="133"/>
      <c r="M153" s="133"/>
      <c r="N153" s="119"/>
      <c r="O153" s="133"/>
      <c r="Q153" s="133"/>
      <c r="T153" s="141"/>
      <c r="U153" s="133"/>
      <c r="V153" s="133"/>
      <c r="X153" s="134"/>
      <c r="Y153" s="134"/>
    </row>
    <row r="154" spans="5:25" ht="12.75">
      <c r="E154" s="133"/>
      <c r="F154" s="119"/>
      <c r="G154" s="133"/>
      <c r="H154" s="134"/>
      <c r="I154" s="134"/>
      <c r="K154" s="133"/>
      <c r="L154" s="133"/>
      <c r="M154" s="133"/>
      <c r="N154" s="119"/>
      <c r="O154" s="133"/>
      <c r="Q154" s="133"/>
      <c r="T154" s="141"/>
      <c r="U154" s="133"/>
      <c r="V154" s="133"/>
      <c r="X154" s="134"/>
      <c r="Y154" s="134"/>
    </row>
    <row r="155" spans="5:25" ht="12.75">
      <c r="E155" s="133"/>
      <c r="F155" s="119"/>
      <c r="G155" s="133"/>
      <c r="H155" s="134"/>
      <c r="I155" s="134"/>
      <c r="K155" s="133"/>
      <c r="L155" s="133"/>
      <c r="M155" s="133"/>
      <c r="N155" s="119"/>
      <c r="O155" s="133"/>
      <c r="Q155" s="133"/>
      <c r="T155" s="141"/>
      <c r="U155" s="133"/>
      <c r="V155" s="133"/>
      <c r="X155" s="134"/>
      <c r="Y155" s="134"/>
    </row>
    <row r="156" spans="5:25" ht="12.75">
      <c r="E156" s="133"/>
      <c r="F156" s="119"/>
      <c r="G156" s="133"/>
      <c r="H156" s="134"/>
      <c r="I156" s="134"/>
      <c r="K156" s="133"/>
      <c r="L156" s="133"/>
      <c r="M156" s="133"/>
      <c r="N156" s="119"/>
      <c r="O156" s="133"/>
      <c r="Q156" s="133"/>
      <c r="T156" s="141"/>
      <c r="U156" s="133"/>
      <c r="V156" s="133"/>
      <c r="X156" s="134"/>
      <c r="Y156" s="134"/>
    </row>
    <row r="157" spans="5:25" ht="12.75">
      <c r="E157" s="133"/>
      <c r="F157" s="119"/>
      <c r="G157" s="133"/>
      <c r="H157" s="134"/>
      <c r="I157" s="134"/>
      <c r="K157" s="133"/>
      <c r="L157" s="133"/>
      <c r="M157" s="133"/>
      <c r="N157" s="119"/>
      <c r="O157" s="133"/>
      <c r="Q157" s="133"/>
      <c r="T157" s="141"/>
      <c r="U157" s="133"/>
      <c r="V157" s="133"/>
      <c r="X157" s="134"/>
      <c r="Y157" s="134"/>
    </row>
    <row r="158" spans="5:25" ht="12.75">
      <c r="E158" s="133"/>
      <c r="F158" s="119"/>
      <c r="G158" s="133"/>
      <c r="H158" s="134"/>
      <c r="I158" s="134"/>
      <c r="K158" s="133"/>
      <c r="L158" s="133"/>
      <c r="M158" s="133"/>
      <c r="N158" s="119"/>
      <c r="O158" s="133"/>
      <c r="Q158" s="133"/>
      <c r="T158" s="141"/>
      <c r="U158" s="133"/>
      <c r="V158" s="133"/>
      <c r="X158" s="134"/>
      <c r="Y158" s="134"/>
    </row>
    <row r="159" spans="5:25" ht="12.75">
      <c r="E159" s="133"/>
      <c r="F159" s="119"/>
      <c r="G159" s="133"/>
      <c r="H159" s="134"/>
      <c r="I159" s="134"/>
      <c r="K159" s="133"/>
      <c r="L159" s="133"/>
      <c r="M159" s="133"/>
      <c r="N159" s="119"/>
      <c r="O159" s="133"/>
      <c r="Q159" s="133"/>
      <c r="T159" s="141"/>
      <c r="U159" s="133"/>
      <c r="V159" s="133"/>
      <c r="X159" s="134"/>
      <c r="Y159" s="134"/>
    </row>
    <row r="160" spans="5:25" ht="12.75">
      <c r="E160" s="133"/>
      <c r="F160" s="119"/>
      <c r="G160" s="133"/>
      <c r="H160" s="134"/>
      <c r="I160" s="134"/>
      <c r="K160" s="133"/>
      <c r="L160" s="133"/>
      <c r="M160" s="133"/>
      <c r="N160" s="119"/>
      <c r="O160" s="133"/>
      <c r="Q160" s="133"/>
      <c r="T160" s="141"/>
      <c r="U160" s="133"/>
      <c r="V160" s="133"/>
      <c r="X160" s="134"/>
      <c r="Y160" s="134"/>
    </row>
    <row r="161" spans="5:25" ht="12.75">
      <c r="E161" s="133"/>
      <c r="F161" s="119"/>
      <c r="G161" s="133"/>
      <c r="H161" s="134"/>
      <c r="I161" s="134"/>
      <c r="K161" s="133"/>
      <c r="L161" s="133"/>
      <c r="M161" s="133"/>
      <c r="N161" s="119"/>
      <c r="O161" s="133"/>
      <c r="Q161" s="133"/>
      <c r="T161" s="141"/>
      <c r="U161" s="133"/>
      <c r="V161" s="133"/>
      <c r="X161" s="134"/>
      <c r="Y161" s="134"/>
    </row>
    <row r="162" spans="5:25" ht="12.75">
      <c r="E162" s="133"/>
      <c r="F162" s="119"/>
      <c r="G162" s="133"/>
      <c r="H162" s="134"/>
      <c r="I162" s="134"/>
      <c r="K162" s="133"/>
      <c r="L162" s="133"/>
      <c r="M162" s="133"/>
      <c r="N162" s="119"/>
      <c r="O162" s="133"/>
      <c r="Q162" s="133"/>
      <c r="T162" s="141"/>
      <c r="U162" s="133"/>
      <c r="V162" s="133"/>
      <c r="X162" s="134"/>
      <c r="Y162" s="134"/>
    </row>
    <row r="163" spans="5:25" ht="12.75">
      <c r="E163" s="133"/>
      <c r="F163" s="119"/>
      <c r="G163" s="133"/>
      <c r="H163" s="134"/>
      <c r="I163" s="134"/>
      <c r="K163" s="133"/>
      <c r="L163" s="133"/>
      <c r="M163" s="133"/>
      <c r="N163" s="119"/>
      <c r="O163" s="133"/>
      <c r="Q163" s="133"/>
      <c r="T163" s="141"/>
      <c r="U163" s="133"/>
      <c r="V163" s="133"/>
      <c r="X163" s="134"/>
      <c r="Y163" s="134"/>
    </row>
    <row r="164" spans="5:25" ht="12.75">
      <c r="E164" s="133"/>
      <c r="F164" s="119"/>
      <c r="G164" s="133"/>
      <c r="H164" s="134"/>
      <c r="I164" s="134"/>
      <c r="K164" s="133"/>
      <c r="L164" s="133"/>
      <c r="M164" s="133"/>
      <c r="N164" s="119"/>
      <c r="O164" s="133"/>
      <c r="Q164" s="133"/>
      <c r="T164" s="141"/>
      <c r="U164" s="133"/>
      <c r="V164" s="133"/>
      <c r="X164" s="134"/>
      <c r="Y164" s="134"/>
    </row>
    <row r="165" spans="5:25" ht="12.75">
      <c r="E165" s="133"/>
      <c r="F165" s="119"/>
      <c r="G165" s="133"/>
      <c r="H165" s="134"/>
      <c r="I165" s="134"/>
      <c r="K165" s="133"/>
      <c r="L165" s="133"/>
      <c r="M165" s="133"/>
      <c r="N165" s="119"/>
      <c r="O165" s="133"/>
      <c r="Q165" s="133"/>
      <c r="T165" s="141"/>
      <c r="U165" s="133"/>
      <c r="V165" s="133"/>
      <c r="X165" s="134"/>
      <c r="Y165" s="134"/>
    </row>
    <row r="166" spans="5:25" ht="12.75">
      <c r="E166" s="133"/>
      <c r="F166" s="119"/>
      <c r="G166" s="133"/>
      <c r="H166" s="134"/>
      <c r="I166" s="134"/>
      <c r="K166" s="133"/>
      <c r="L166" s="133"/>
      <c r="M166" s="133"/>
      <c r="N166" s="119"/>
      <c r="O166" s="133"/>
      <c r="Q166" s="133"/>
      <c r="T166" s="141"/>
      <c r="U166" s="133"/>
      <c r="V166" s="133"/>
      <c r="X166" s="134"/>
      <c r="Y166" s="134"/>
    </row>
    <row r="167" spans="5:25" ht="12.75">
      <c r="E167" s="133"/>
      <c r="F167" s="119"/>
      <c r="G167" s="133"/>
      <c r="H167" s="134"/>
      <c r="I167" s="134"/>
      <c r="K167" s="133"/>
      <c r="L167" s="133"/>
      <c r="M167" s="133"/>
      <c r="N167" s="119"/>
      <c r="O167" s="133"/>
      <c r="Q167" s="133"/>
      <c r="T167" s="141"/>
      <c r="U167" s="133"/>
      <c r="V167" s="133"/>
      <c r="X167" s="134"/>
      <c r="Y167" s="134"/>
    </row>
    <row r="168" spans="5:25" ht="12.75">
      <c r="E168" s="133"/>
      <c r="F168" s="119"/>
      <c r="G168" s="133"/>
      <c r="H168" s="134"/>
      <c r="I168" s="134"/>
      <c r="K168" s="133"/>
      <c r="L168" s="133"/>
      <c r="M168" s="133"/>
      <c r="N168" s="119"/>
      <c r="O168" s="133"/>
      <c r="Q168" s="133"/>
      <c r="T168" s="141"/>
      <c r="U168" s="133"/>
      <c r="V168" s="133"/>
      <c r="X168" s="134"/>
      <c r="Y168" s="134"/>
    </row>
    <row r="169" spans="5:25" ht="12.75">
      <c r="E169" s="133"/>
      <c r="F169" s="119"/>
      <c r="G169" s="133"/>
      <c r="H169" s="134"/>
      <c r="I169" s="134"/>
      <c r="K169" s="133"/>
      <c r="L169" s="133"/>
      <c r="M169" s="133"/>
      <c r="N169" s="119"/>
      <c r="O169" s="133"/>
      <c r="Q169" s="133"/>
      <c r="T169" s="141"/>
      <c r="U169" s="133"/>
      <c r="V169" s="133"/>
      <c r="X169" s="134"/>
      <c r="Y169" s="134"/>
    </row>
    <row r="170" spans="5:25" ht="12.75">
      <c r="E170" s="133"/>
      <c r="F170" s="119"/>
      <c r="G170" s="133"/>
      <c r="H170" s="134"/>
      <c r="I170" s="134"/>
      <c r="K170" s="133"/>
      <c r="L170" s="133"/>
      <c r="M170" s="133"/>
      <c r="N170" s="119"/>
      <c r="O170" s="133"/>
      <c r="Q170" s="133"/>
      <c r="T170" s="141"/>
      <c r="U170" s="133"/>
      <c r="V170" s="133"/>
      <c r="X170" s="134"/>
      <c r="Y170" s="134"/>
    </row>
    <row r="171" spans="5:25" ht="12.75">
      <c r="E171" s="133"/>
      <c r="F171" s="119"/>
      <c r="G171" s="133"/>
      <c r="H171" s="134"/>
      <c r="I171" s="134"/>
      <c r="K171" s="133"/>
      <c r="L171" s="133"/>
      <c r="M171" s="133"/>
      <c r="N171" s="119"/>
      <c r="O171" s="133"/>
      <c r="Q171" s="133"/>
      <c r="T171" s="141"/>
      <c r="U171" s="133"/>
      <c r="V171" s="133"/>
      <c r="X171" s="134"/>
      <c r="Y171" s="134"/>
    </row>
    <row r="172" spans="5:25" ht="12.75">
      <c r="E172" s="133"/>
      <c r="F172" s="119"/>
      <c r="G172" s="133"/>
      <c r="H172" s="134"/>
      <c r="I172" s="134"/>
      <c r="K172" s="133"/>
      <c r="L172" s="133"/>
      <c r="M172" s="133"/>
      <c r="N172" s="119"/>
      <c r="O172" s="133"/>
      <c r="Q172" s="133"/>
      <c r="T172" s="141"/>
      <c r="U172" s="133"/>
      <c r="V172" s="133"/>
      <c r="X172" s="134"/>
      <c r="Y172" s="134"/>
    </row>
    <row r="173" spans="5:25" ht="12.75">
      <c r="E173" s="133"/>
      <c r="F173" s="119"/>
      <c r="G173" s="133"/>
      <c r="H173" s="134"/>
      <c r="I173" s="134"/>
      <c r="K173" s="133"/>
      <c r="L173" s="133"/>
      <c r="M173" s="133"/>
      <c r="N173" s="119"/>
      <c r="O173" s="133"/>
      <c r="Q173" s="133"/>
      <c r="T173" s="141"/>
      <c r="U173" s="133"/>
      <c r="V173" s="133"/>
      <c r="X173" s="134"/>
      <c r="Y173" s="134"/>
    </row>
    <row r="174" spans="5:25" ht="12.75">
      <c r="E174" s="133"/>
      <c r="F174" s="119"/>
      <c r="G174" s="133"/>
      <c r="H174" s="134"/>
      <c r="I174" s="134"/>
      <c r="K174" s="133"/>
      <c r="L174" s="133"/>
      <c r="M174" s="133"/>
      <c r="N174" s="119"/>
      <c r="O174" s="133"/>
      <c r="Q174" s="133"/>
      <c r="T174" s="141"/>
      <c r="U174" s="133"/>
      <c r="V174" s="133"/>
      <c r="X174" s="134"/>
      <c r="Y174" s="134"/>
    </row>
    <row r="175" spans="5:25" ht="12.75">
      <c r="E175" s="133"/>
      <c r="F175" s="119"/>
      <c r="G175" s="133"/>
      <c r="H175" s="134"/>
      <c r="I175" s="134"/>
      <c r="K175" s="133"/>
      <c r="L175" s="133"/>
      <c r="M175" s="133"/>
      <c r="N175" s="119"/>
      <c r="O175" s="133"/>
      <c r="Q175" s="133"/>
      <c r="T175" s="141"/>
      <c r="U175" s="133"/>
      <c r="V175" s="133"/>
      <c r="X175" s="134"/>
      <c r="Y175" s="134"/>
    </row>
    <row r="176" spans="5:25" ht="12.75">
      <c r="E176" s="133"/>
      <c r="F176" s="119"/>
      <c r="G176" s="133"/>
      <c r="H176" s="134"/>
      <c r="I176" s="134"/>
      <c r="K176" s="133"/>
      <c r="L176" s="133"/>
      <c r="M176" s="133"/>
      <c r="N176" s="119"/>
      <c r="O176" s="133"/>
      <c r="Q176" s="133"/>
      <c r="T176" s="141"/>
      <c r="U176" s="133"/>
      <c r="V176" s="133"/>
      <c r="X176" s="134"/>
      <c r="Y176" s="134"/>
    </row>
    <row r="177" spans="5:25" ht="12.75">
      <c r="E177" s="133"/>
      <c r="F177" s="119"/>
      <c r="G177" s="133"/>
      <c r="H177" s="134"/>
      <c r="I177" s="134"/>
      <c r="K177" s="133"/>
      <c r="L177" s="133"/>
      <c r="M177" s="133"/>
      <c r="N177" s="119"/>
      <c r="O177" s="133"/>
      <c r="Q177" s="133"/>
      <c r="T177" s="141"/>
      <c r="U177" s="133"/>
      <c r="V177" s="133"/>
      <c r="X177" s="134"/>
      <c r="Y177" s="134"/>
    </row>
    <row r="178" spans="5:25" ht="12.75">
      <c r="E178" s="133"/>
      <c r="F178" s="119"/>
      <c r="G178" s="133"/>
      <c r="H178" s="134"/>
      <c r="I178" s="134"/>
      <c r="K178" s="133"/>
      <c r="L178" s="133"/>
      <c r="M178" s="133"/>
      <c r="N178" s="119"/>
      <c r="O178" s="133"/>
      <c r="Q178" s="133"/>
      <c r="T178" s="141"/>
      <c r="U178" s="133"/>
      <c r="V178" s="133"/>
      <c r="X178" s="134"/>
      <c r="Y178" s="134"/>
    </row>
    <row r="179" spans="5:25" ht="12.75">
      <c r="E179" s="133"/>
      <c r="F179" s="119"/>
      <c r="G179" s="133"/>
      <c r="H179" s="134"/>
      <c r="I179" s="134"/>
      <c r="K179" s="133"/>
      <c r="L179" s="133"/>
      <c r="M179" s="133"/>
      <c r="N179" s="119"/>
      <c r="O179" s="133"/>
      <c r="Q179" s="133"/>
      <c r="T179" s="141"/>
      <c r="U179" s="133"/>
      <c r="V179" s="133"/>
      <c r="X179" s="134"/>
      <c r="Y179" s="134"/>
    </row>
    <row r="180" spans="5:25" ht="12.75">
      <c r="E180" s="133"/>
      <c r="F180" s="119"/>
      <c r="G180" s="133"/>
      <c r="H180" s="134"/>
      <c r="I180" s="134"/>
      <c r="K180" s="133"/>
      <c r="L180" s="133"/>
      <c r="M180" s="133"/>
      <c r="N180" s="119"/>
      <c r="O180" s="133"/>
      <c r="Q180" s="133"/>
      <c r="T180" s="141"/>
      <c r="U180" s="133"/>
      <c r="V180" s="133"/>
      <c r="X180" s="134"/>
      <c r="Y180" s="134"/>
    </row>
    <row r="181" spans="5:25" ht="12.75">
      <c r="E181" s="133"/>
      <c r="F181" s="119"/>
      <c r="G181" s="133"/>
      <c r="H181" s="134"/>
      <c r="I181" s="134"/>
      <c r="K181" s="133"/>
      <c r="L181" s="133"/>
      <c r="M181" s="133"/>
      <c r="N181" s="119"/>
      <c r="O181" s="133"/>
      <c r="Q181" s="133"/>
      <c r="T181" s="141"/>
      <c r="U181" s="133"/>
      <c r="V181" s="133"/>
      <c r="X181" s="134"/>
      <c r="Y181" s="134"/>
    </row>
    <row r="182" spans="5:25" ht="12.75">
      <c r="E182" s="133"/>
      <c r="F182" s="119"/>
      <c r="G182" s="133"/>
      <c r="H182" s="134"/>
      <c r="I182" s="134"/>
      <c r="K182" s="133"/>
      <c r="L182" s="133"/>
      <c r="M182" s="133"/>
      <c r="N182" s="119"/>
      <c r="O182" s="133"/>
      <c r="Q182" s="133"/>
      <c r="T182" s="141"/>
      <c r="U182" s="133"/>
      <c r="V182" s="133"/>
      <c r="X182" s="134"/>
      <c r="Y182" s="134"/>
    </row>
    <row r="183" spans="5:25" ht="12.75">
      <c r="E183" s="133"/>
      <c r="F183" s="119"/>
      <c r="G183" s="133"/>
      <c r="H183" s="134"/>
      <c r="I183" s="134"/>
      <c r="K183" s="133"/>
      <c r="L183" s="133"/>
      <c r="M183" s="133"/>
      <c r="N183" s="119"/>
      <c r="O183" s="133"/>
      <c r="Q183" s="133"/>
      <c r="T183" s="141"/>
      <c r="U183" s="133"/>
      <c r="V183" s="133"/>
      <c r="X183" s="134"/>
      <c r="Y183" s="134"/>
    </row>
    <row r="184" spans="5:25" ht="12.75">
      <c r="E184" s="133"/>
      <c r="F184" s="119"/>
      <c r="G184" s="133"/>
      <c r="H184" s="134"/>
      <c r="I184" s="134"/>
      <c r="K184" s="133"/>
      <c r="L184" s="133"/>
      <c r="M184" s="133"/>
      <c r="N184" s="119"/>
      <c r="O184" s="133"/>
      <c r="Q184" s="133"/>
      <c r="T184" s="141"/>
      <c r="U184" s="133"/>
      <c r="V184" s="133"/>
      <c r="X184" s="134"/>
      <c r="Y184" s="134"/>
    </row>
    <row r="185" spans="5:25" ht="12.75">
      <c r="E185" s="133"/>
      <c r="F185" s="119"/>
      <c r="G185" s="133"/>
      <c r="H185" s="134"/>
      <c r="I185" s="134"/>
      <c r="K185" s="133"/>
      <c r="L185" s="133"/>
      <c r="M185" s="133"/>
      <c r="N185" s="119"/>
      <c r="O185" s="133"/>
      <c r="Q185" s="133"/>
      <c r="T185" s="141"/>
      <c r="U185" s="133"/>
      <c r="V185" s="133"/>
      <c r="X185" s="134"/>
      <c r="Y185" s="134"/>
    </row>
    <row r="186" spans="5:25" ht="12.75">
      <c r="E186" s="133"/>
      <c r="F186" s="119"/>
      <c r="G186" s="133"/>
      <c r="H186" s="134"/>
      <c r="I186" s="134"/>
      <c r="K186" s="133"/>
      <c r="L186" s="133"/>
      <c r="M186" s="133"/>
      <c r="N186" s="119"/>
      <c r="O186" s="133"/>
      <c r="Q186" s="133"/>
      <c r="T186" s="141"/>
      <c r="U186" s="133"/>
      <c r="V186" s="133"/>
      <c r="X186" s="134"/>
      <c r="Y186" s="134"/>
    </row>
    <row r="187" spans="5:25" ht="12.75">
      <c r="E187" s="133"/>
      <c r="F187" s="119"/>
      <c r="G187" s="133"/>
      <c r="H187" s="134"/>
      <c r="I187" s="134"/>
      <c r="K187" s="133"/>
      <c r="L187" s="133"/>
      <c r="M187" s="133"/>
      <c r="N187" s="119"/>
      <c r="O187" s="133"/>
      <c r="Q187" s="133"/>
      <c r="T187" s="141"/>
      <c r="U187" s="133"/>
      <c r="V187" s="133"/>
      <c r="X187" s="134"/>
      <c r="Y187" s="134"/>
    </row>
    <row r="188" spans="5:25" ht="12.75">
      <c r="E188" s="133"/>
      <c r="F188" s="119"/>
      <c r="G188" s="133"/>
      <c r="H188" s="134"/>
      <c r="I188" s="134"/>
      <c r="K188" s="133"/>
      <c r="L188" s="133"/>
      <c r="M188" s="133"/>
      <c r="N188" s="119"/>
      <c r="O188" s="133"/>
      <c r="Q188" s="133"/>
      <c r="T188" s="141"/>
      <c r="U188" s="133"/>
      <c r="V188" s="133"/>
      <c r="X188" s="134"/>
      <c r="Y188" s="134"/>
    </row>
    <row r="189" spans="5:25" ht="12.75">
      <c r="E189" s="133"/>
      <c r="F189" s="119"/>
      <c r="G189" s="133"/>
      <c r="H189" s="134"/>
      <c r="I189" s="134"/>
      <c r="K189" s="133"/>
      <c r="L189" s="133"/>
      <c r="M189" s="133"/>
      <c r="N189" s="119"/>
      <c r="O189" s="133"/>
      <c r="Q189" s="133"/>
      <c r="T189" s="141"/>
      <c r="U189" s="133"/>
      <c r="V189" s="133"/>
      <c r="X189" s="134"/>
      <c r="Y189" s="134"/>
    </row>
    <row r="190" spans="5:25" ht="12.75">
      <c r="E190" s="133"/>
      <c r="F190" s="119"/>
      <c r="G190" s="133"/>
      <c r="H190" s="134"/>
      <c r="I190" s="134"/>
      <c r="K190" s="133"/>
      <c r="L190" s="133"/>
      <c r="M190" s="133"/>
      <c r="N190" s="119"/>
      <c r="O190" s="133"/>
      <c r="Q190" s="133"/>
      <c r="T190" s="141"/>
      <c r="U190" s="133"/>
      <c r="V190" s="133"/>
      <c r="X190" s="134"/>
      <c r="Y190" s="134"/>
    </row>
    <row r="191" spans="5:25" ht="12.75">
      <c r="E191" s="133"/>
      <c r="F191" s="119"/>
      <c r="G191" s="133"/>
      <c r="H191" s="134"/>
      <c r="I191" s="134"/>
      <c r="K191" s="133"/>
      <c r="L191" s="133"/>
      <c r="M191" s="133"/>
      <c r="N191" s="119"/>
      <c r="O191" s="133"/>
      <c r="Q191" s="133"/>
      <c r="T191" s="141"/>
      <c r="U191" s="133"/>
      <c r="V191" s="133"/>
      <c r="X191" s="134"/>
      <c r="Y191" s="134"/>
    </row>
    <row r="192" spans="5:25" ht="12.75">
      <c r="E192" s="133"/>
      <c r="F192" s="119"/>
      <c r="G192" s="133"/>
      <c r="H192" s="134"/>
      <c r="I192" s="134"/>
      <c r="K192" s="133"/>
      <c r="L192" s="133"/>
      <c r="M192" s="133"/>
      <c r="N192" s="119"/>
      <c r="O192" s="133"/>
      <c r="Q192" s="133"/>
      <c r="T192" s="141"/>
      <c r="U192" s="133"/>
      <c r="V192" s="133"/>
      <c r="X192" s="134"/>
      <c r="Y192" s="134"/>
    </row>
    <row r="193" spans="5:25" ht="12.75">
      <c r="E193" s="133"/>
      <c r="F193" s="119"/>
      <c r="G193" s="133"/>
      <c r="H193" s="134"/>
      <c r="I193" s="134"/>
      <c r="K193" s="133"/>
      <c r="L193" s="133"/>
      <c r="M193" s="133"/>
      <c r="N193" s="119"/>
      <c r="O193" s="133"/>
      <c r="Q193" s="133"/>
      <c r="T193" s="141"/>
      <c r="U193" s="133"/>
      <c r="V193" s="133"/>
      <c r="X193" s="134"/>
      <c r="Y193" s="134"/>
    </row>
    <row r="194" spans="5:25" ht="12.75">
      <c r="E194" s="133"/>
      <c r="F194" s="119"/>
      <c r="G194" s="133"/>
      <c r="H194" s="134"/>
      <c r="I194" s="134"/>
      <c r="K194" s="133"/>
      <c r="L194" s="133"/>
      <c r="M194" s="133"/>
      <c r="N194" s="119"/>
      <c r="O194" s="133"/>
      <c r="Q194" s="133"/>
      <c r="T194" s="141"/>
      <c r="U194" s="133"/>
      <c r="V194" s="133"/>
      <c r="X194" s="134"/>
      <c r="Y194" s="134"/>
    </row>
    <row r="195" spans="5:25" ht="12.75">
      <c r="E195" s="133"/>
      <c r="F195" s="119"/>
      <c r="G195" s="133"/>
      <c r="H195" s="134"/>
      <c r="I195" s="134"/>
      <c r="K195" s="133"/>
      <c r="L195" s="133"/>
      <c r="M195" s="133"/>
      <c r="N195" s="119"/>
      <c r="O195" s="133"/>
      <c r="Q195" s="133"/>
      <c r="T195" s="141"/>
      <c r="U195" s="133"/>
      <c r="V195" s="133"/>
      <c r="X195" s="134"/>
      <c r="Y195" s="134"/>
    </row>
    <row r="196" spans="5:25" ht="12.75">
      <c r="E196" s="133"/>
      <c r="F196" s="119"/>
      <c r="G196" s="133"/>
      <c r="H196" s="134"/>
      <c r="I196" s="134"/>
      <c r="K196" s="133"/>
      <c r="L196" s="133"/>
      <c r="M196" s="133"/>
      <c r="N196" s="119"/>
      <c r="O196" s="133"/>
      <c r="Q196" s="133"/>
      <c r="T196" s="141"/>
      <c r="U196" s="133"/>
      <c r="V196" s="133"/>
      <c r="X196" s="134"/>
      <c r="Y196" s="134"/>
    </row>
    <row r="197" spans="5:25" ht="12.75">
      <c r="E197" s="133"/>
      <c r="F197" s="119"/>
      <c r="G197" s="133"/>
      <c r="H197" s="134"/>
      <c r="I197" s="134"/>
      <c r="K197" s="133"/>
      <c r="L197" s="133"/>
      <c r="M197" s="133"/>
      <c r="N197" s="119"/>
      <c r="O197" s="133"/>
      <c r="Q197" s="133"/>
      <c r="T197" s="141"/>
      <c r="U197" s="133"/>
      <c r="V197" s="133"/>
      <c r="X197" s="134"/>
      <c r="Y197" s="134"/>
    </row>
    <row r="198" spans="5:25" ht="12.75">
      <c r="E198" s="133"/>
      <c r="F198" s="119"/>
      <c r="G198" s="133"/>
      <c r="H198" s="134"/>
      <c r="I198" s="134"/>
      <c r="K198" s="133"/>
      <c r="L198" s="133"/>
      <c r="M198" s="133"/>
      <c r="N198" s="119"/>
      <c r="O198" s="133"/>
      <c r="Q198" s="133"/>
      <c r="T198" s="141"/>
      <c r="U198" s="133"/>
      <c r="V198" s="133"/>
      <c r="X198" s="134"/>
      <c r="Y198" s="134"/>
    </row>
    <row r="199" spans="5:25" ht="12.75">
      <c r="E199" s="133"/>
      <c r="F199" s="119"/>
      <c r="G199" s="133"/>
      <c r="H199" s="134"/>
      <c r="I199" s="134"/>
      <c r="K199" s="133"/>
      <c r="L199" s="133"/>
      <c r="M199" s="133"/>
      <c r="N199" s="119"/>
      <c r="O199" s="133"/>
      <c r="Q199" s="133"/>
      <c r="T199" s="141"/>
      <c r="U199" s="133"/>
      <c r="V199" s="133"/>
      <c r="X199" s="134"/>
      <c r="Y199" s="134"/>
    </row>
    <row r="200" spans="5:25" ht="12.75">
      <c r="E200" s="133"/>
      <c r="F200" s="119"/>
      <c r="G200" s="133"/>
      <c r="H200" s="134"/>
      <c r="I200" s="134"/>
      <c r="K200" s="133"/>
      <c r="L200" s="133"/>
      <c r="M200" s="133"/>
      <c r="N200" s="119"/>
      <c r="O200" s="133"/>
      <c r="Q200" s="133"/>
      <c r="T200" s="141"/>
      <c r="U200" s="133"/>
      <c r="V200" s="133"/>
      <c r="X200" s="134"/>
      <c r="Y200" s="134"/>
    </row>
  </sheetData>
  <sheetProtection/>
  <printOptions/>
  <pageMargins left="0.17" right="0.16" top="0.66" bottom="0.61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79"/>
  <sheetViews>
    <sheetView tabSelected="1" zoomScalePageLayoutView="0" workbookViewId="0" topLeftCell="A1">
      <selection activeCell="D7" sqref="D7"/>
    </sheetView>
  </sheetViews>
  <sheetFormatPr defaultColWidth="22.57421875" defaultRowHeight="12.75" outlineLevelCol="1"/>
  <cols>
    <col min="1" max="1" width="16.8515625" style="66" bestFit="1" customWidth="1"/>
    <col min="2" max="2" width="6.57421875" style="2" hidden="1" customWidth="1"/>
    <col min="3" max="3" width="8.421875" style="53" customWidth="1"/>
    <col min="4" max="4" width="7.28125" style="2" bestFit="1" customWidth="1"/>
    <col min="5" max="5" width="4.28125" style="2" bestFit="1" customWidth="1"/>
    <col min="6" max="6" width="4.8515625" style="161" bestFit="1" customWidth="1"/>
    <col min="7" max="8" width="6.7109375" style="2" bestFit="1" customWidth="1"/>
    <col min="9" max="9" width="7.7109375" style="2" bestFit="1" customWidth="1"/>
    <col min="10" max="10" width="6.7109375" style="2" hidden="1" customWidth="1" outlineLevel="1"/>
    <col min="11" max="12" width="6.57421875" style="2" hidden="1" customWidth="1" outlineLevel="1"/>
    <col min="13" max="13" width="5.57421875" style="2" hidden="1" customWidth="1" outlineLevel="1"/>
    <col min="14" max="14" width="6.57421875" style="2" hidden="1" customWidth="1" outlineLevel="1"/>
    <col min="15" max="16" width="6.8515625" style="2" hidden="1" customWidth="1" outlineLevel="1"/>
    <col min="17" max="17" width="8.7109375" style="2" hidden="1" customWidth="1" outlineLevel="1"/>
    <col min="18" max="18" width="7.421875" style="2" hidden="1" customWidth="1" outlineLevel="1"/>
    <col min="19" max="19" width="9.00390625" style="2" hidden="1" customWidth="1" outlineLevel="1"/>
    <col min="20" max="20" width="5.57421875" style="2" hidden="1" customWidth="1" outlineLevel="1"/>
    <col min="21" max="22" width="6.00390625" style="2" hidden="1" customWidth="1" outlineLevel="1"/>
    <col min="23" max="23" width="5.8515625" style="2" hidden="1" customWidth="1" outlineLevel="1"/>
    <col min="24" max="24" width="7.421875" style="2" hidden="1" customWidth="1" outlineLevel="1"/>
    <col min="25" max="25" width="8.7109375" style="2" hidden="1" customWidth="1" outlineLevel="1"/>
    <col min="26" max="26" width="6.00390625" style="2" hidden="1" customWidth="1" outlineLevel="1"/>
    <col min="27" max="27" width="5.7109375" style="2" hidden="1" customWidth="1" outlineLevel="1"/>
    <col min="28" max="29" width="5.57421875" style="2" hidden="1" customWidth="1" outlineLevel="1"/>
    <col min="30" max="30" width="6.57421875" style="2" hidden="1" customWidth="1" outlineLevel="1"/>
    <col min="31" max="35" width="5.57421875" style="2" hidden="1" customWidth="1" outlineLevel="1"/>
    <col min="36" max="36" width="8.28125" style="2" hidden="1" customWidth="1" outlineLevel="1"/>
    <col min="37" max="37" width="11.57421875" style="2" hidden="1" customWidth="1" outlineLevel="1"/>
    <col min="38" max="38" width="15.7109375" style="2" hidden="1" customWidth="1" outlineLevel="1"/>
    <col min="39" max="39" width="8.28125" style="2" hidden="1" customWidth="1" outlineLevel="1"/>
    <col min="40" max="40" width="7.00390625" style="2" hidden="1" customWidth="1" outlineLevel="1"/>
    <col min="41" max="41" width="12.421875" style="2" hidden="1" customWidth="1" outlineLevel="1"/>
    <col min="42" max="44" width="5.57421875" style="2" hidden="1" customWidth="1" outlineLevel="1"/>
    <col min="45" max="45" width="6.28125" style="2" hidden="1" customWidth="1" outlineLevel="1"/>
    <col min="46" max="46" width="17.421875" style="2" hidden="1" customWidth="1" outlineLevel="1"/>
    <col min="47" max="47" width="8.28125" style="2" hidden="1" customWidth="1" outlineLevel="1"/>
    <col min="48" max="48" width="6.8515625" style="2" hidden="1" customWidth="1" outlineLevel="1"/>
    <col min="49" max="49" width="9.421875" style="2" hidden="1" customWidth="1" outlineLevel="1"/>
    <col min="50" max="50" width="7.57421875" style="2" hidden="1" customWidth="1" outlineLevel="1"/>
    <col min="51" max="51" width="8.140625" style="2" hidden="1" customWidth="1" outlineLevel="1"/>
    <col min="52" max="52" width="7.7109375" style="2" hidden="1" customWidth="1" outlineLevel="1"/>
    <col min="53" max="53" width="5.8515625" style="2" hidden="1" customWidth="1" outlineLevel="1"/>
    <col min="54" max="54" width="5.7109375" style="2" hidden="1" customWidth="1" outlineLevel="1"/>
    <col min="55" max="55" width="11.421875" style="2" hidden="1" customWidth="1" outlineLevel="1"/>
    <col min="56" max="56" width="11.7109375" style="2" hidden="1" customWidth="1" outlineLevel="1"/>
    <col min="57" max="58" width="6.421875" style="2" hidden="1" customWidth="1" outlineLevel="1"/>
    <col min="59" max="59" width="6.28125" style="2" hidden="1" customWidth="1" outlineLevel="1"/>
    <col min="60" max="60" width="8.00390625" style="2" hidden="1" customWidth="1" outlineLevel="1"/>
    <col min="61" max="66" width="5.57421875" style="2" hidden="1" customWidth="1" outlineLevel="1"/>
    <col min="67" max="67" width="10.8515625" style="2" hidden="1" customWidth="1" outlineLevel="1"/>
    <col min="68" max="68" width="9.7109375" style="2" hidden="1" customWidth="1" outlineLevel="1"/>
    <col min="69" max="69" width="16.00390625" style="2" hidden="1" customWidth="1" outlineLevel="1"/>
    <col min="70" max="70" width="6.00390625" style="2" hidden="1" customWidth="1" outlineLevel="1"/>
    <col min="71" max="71" width="7.7109375" style="2" hidden="1" customWidth="1" outlineLevel="1"/>
    <col min="72" max="72" width="6.00390625" style="2" hidden="1" customWidth="1" outlineLevel="1"/>
    <col min="73" max="74" width="10.8515625" style="10" hidden="1" customWidth="1" outlineLevel="1"/>
    <col min="75" max="75" width="10.7109375" style="10" hidden="1" customWidth="1" outlineLevel="1"/>
    <col min="76" max="76" width="10.8515625" style="2" hidden="1" customWidth="1" outlineLevel="1"/>
    <col min="77" max="77" width="1.1484375" style="2" customWidth="1" collapsed="1"/>
    <col min="78" max="78" width="16.28125" style="73" bestFit="1" customWidth="1"/>
    <col min="79" max="79" width="10.00390625" style="2" customWidth="1"/>
    <col min="80" max="80" width="10.140625" style="60" bestFit="1" customWidth="1"/>
    <col min="81" max="81" width="5.8515625" style="2" customWidth="1"/>
    <col min="82" max="82" width="5.7109375" style="2" bestFit="1" customWidth="1"/>
    <col min="83" max="83" width="1.57421875" style="2" customWidth="1"/>
    <col min="84" max="84" width="7.57421875" style="2" customWidth="1"/>
    <col min="85" max="85" width="7.28125" style="2" bestFit="1" customWidth="1"/>
    <col min="86" max="86" width="15.8515625" style="2" bestFit="1" customWidth="1"/>
    <col min="87" max="16384" width="22.57421875" style="2" customWidth="1"/>
  </cols>
  <sheetData>
    <row r="1" spans="1:86" s="97" customFormat="1" ht="36.75" customHeight="1">
      <c r="A1" s="170" t="s">
        <v>170</v>
      </c>
      <c r="B1" s="171"/>
      <c r="C1" s="173" t="s">
        <v>174</v>
      </c>
      <c r="D1" s="172" t="s">
        <v>197</v>
      </c>
      <c r="E1" s="171" t="s">
        <v>194</v>
      </c>
      <c r="F1" s="171" t="s">
        <v>193</v>
      </c>
      <c r="G1" s="164" t="s">
        <v>179</v>
      </c>
      <c r="H1" s="173" t="s">
        <v>195</v>
      </c>
      <c r="I1" s="164" t="s">
        <v>178</v>
      </c>
      <c r="J1" s="111" t="str">
        <f>alimenti!D1</f>
        <v>S.S.</v>
      </c>
      <c r="K1" s="111" t="str">
        <f>alimenti!E1</f>
        <v>UFL </v>
      </c>
      <c r="L1" s="111" t="str">
        <f>alimenti!F1</f>
        <v>UFC </v>
      </c>
      <c r="M1" s="111" t="str">
        <f>alimenti!G1</f>
        <v>PG </v>
      </c>
      <c r="N1" s="111" t="str">
        <f>alimenti!H1</f>
        <v>PDIE </v>
      </c>
      <c r="O1" s="111" t="str">
        <f>alimenti!I1</f>
        <v>PDIN </v>
      </c>
      <c r="P1" s="111" t="str">
        <f>alimenti!J1</f>
        <v>PDIA </v>
      </c>
      <c r="Q1" s="111" t="str">
        <f>alimenti!K1</f>
        <v>RUP 25</v>
      </c>
      <c r="R1" s="111" t="str">
        <f>alimenti!L1</f>
        <v>RUP 50</v>
      </c>
      <c r="S1" s="111" t="str">
        <f>alimenti!N1</f>
        <v>Pdeg/PG</v>
      </c>
      <c r="T1" s="111" t="str">
        <f>alimenti!O1</f>
        <v>FG </v>
      </c>
      <c r="U1" s="111" t="str">
        <f>alimenti!P1</f>
        <v>NDF </v>
      </c>
      <c r="V1" s="111" t="str">
        <f>alimenti!Q1</f>
        <v>ADF </v>
      </c>
      <c r="W1" s="111" t="str">
        <f>alimenti!R1</f>
        <v>ADL </v>
      </c>
      <c r="X1" s="111" t="str">
        <f>alimenti!S1</f>
        <v>NDFF </v>
      </c>
      <c r="Y1" s="111" t="str">
        <f>alimenti!U1</f>
        <v>AMIDO </v>
      </c>
      <c r="Z1" s="111" t="str">
        <f>alimenti!V1</f>
        <v>NSC </v>
      </c>
      <c r="AA1" s="111" t="str">
        <f>alimenti!W1</f>
        <v>LG </v>
      </c>
      <c r="AB1" s="111" t="str">
        <f>alimenti!X1</f>
        <v>Ca</v>
      </c>
      <c r="AC1" s="111" t="str">
        <f>alimenti!Y1</f>
        <v>P </v>
      </c>
      <c r="AD1" s="111" t="str">
        <f>alimenti!Z1</f>
        <v>Ca/P</v>
      </c>
      <c r="AE1" s="111" t="str">
        <f>alimenti!AA1</f>
        <v>Na </v>
      </c>
      <c r="AF1" s="111" t="str">
        <f>alimenti!AB1</f>
        <v>Mg </v>
      </c>
      <c r="AG1" s="111" t="str">
        <f>alimenti!AC1</f>
        <v>K </v>
      </c>
      <c r="AH1" s="111" t="str">
        <f>alimenti!AD1</f>
        <v>Cl </v>
      </c>
      <c r="AI1" s="111" t="str">
        <f>alimenti!AE1</f>
        <v>S </v>
      </c>
      <c r="AJ1" s="111" t="str">
        <f>alimenti!AF1</f>
        <v>ceneri</v>
      </c>
      <c r="AK1" s="111" t="str">
        <f>alimenti!AG1</f>
        <v>foraggi</v>
      </c>
      <c r="AL1" s="111" t="str">
        <f>alimenti!AH1</f>
        <v>Concentrati</v>
      </c>
      <c r="AM1" s="111" t="str">
        <f>alimenti!AI1</f>
        <v>PE-NDF </v>
      </c>
      <c r="AN1" s="111" t="str">
        <f>alimenti!AJ1</f>
        <v>IFmin </v>
      </c>
      <c r="AO1" s="111" t="str">
        <f>alimenti!AK1</f>
        <v>AMI By-pass</v>
      </c>
      <c r="AP1" s="111" t="str">
        <f>alimenti!AL1</f>
        <v>DIP </v>
      </c>
      <c r="AQ1" s="111" t="str">
        <f>alimenti!AM1</f>
        <v>SIP </v>
      </c>
      <c r="AR1" s="111" t="str">
        <f>alimenti!AN1</f>
        <v>UIP</v>
      </c>
      <c r="AS1" s="111" t="str">
        <f>alimenti!AO1</f>
        <v>NPN </v>
      </c>
      <c r="AT1" s="111" t="str">
        <f>alimenti!AP1</f>
        <v>METIONINA RR</v>
      </c>
      <c r="AU1" s="111" t="str">
        <f>alimenti!AQ1</f>
        <v>METDI </v>
      </c>
      <c r="AV1" s="111" t="str">
        <f>alimenti!AR1</f>
        <v>LISDI </v>
      </c>
      <c r="AW1" s="111" t="str">
        <f>alimenti!AS1</f>
        <v>TREODI </v>
      </c>
      <c r="AX1" s="111" t="str">
        <f>alimenti!AT1</f>
        <v>LEUDI </v>
      </c>
      <c r="AY1" s="111" t="str">
        <f>alimenti!AU1</f>
        <v>ILEUDI </v>
      </c>
      <c r="AZ1" s="111" t="str">
        <f>alimenti!AV1</f>
        <v>VALDI </v>
      </c>
      <c r="BA1" s="111" t="str">
        <f>alimenti!AW1</f>
        <v>LGA</v>
      </c>
      <c r="BB1" s="111" t="str">
        <f>alimenti!AX1</f>
        <v>LSO</v>
      </c>
      <c r="BC1" s="111" t="str">
        <f>alimenti!AY1</f>
        <v>LiSeOl/LG</v>
      </c>
      <c r="BD1" s="111" t="str">
        <f>alimenti!AZ1</f>
        <v>LiGrAg/LG</v>
      </c>
      <c r="BE1" s="111" t="str">
        <f>alimenti!BA1</f>
        <v>Vit A </v>
      </c>
      <c r="BF1" s="111" t="str">
        <f>alimenti!BB1</f>
        <v>Vit D </v>
      </c>
      <c r="BG1" s="111" t="str">
        <f>alimenti!BC1</f>
        <v>Vit E </v>
      </c>
      <c r="BH1" s="111" t="str">
        <f>alimenti!BD1</f>
        <v>Vit PP</v>
      </c>
      <c r="BI1" s="111" t="str">
        <f>alimenti!BE1</f>
        <v>Fe</v>
      </c>
      <c r="BJ1" s="111" t="str">
        <f>alimenti!BF1</f>
        <v>Cu </v>
      </c>
      <c r="BK1" s="111" t="str">
        <f>alimenti!BG1</f>
        <v>Zn </v>
      </c>
      <c r="BL1" s="111" t="str">
        <f>alimenti!BH1</f>
        <v>Co </v>
      </c>
      <c r="BM1" s="111" t="str">
        <f>alimenti!BI1</f>
        <v>I </v>
      </c>
      <c r="BN1" s="111" t="str">
        <f>alimenti!BJ1</f>
        <v>Se </v>
      </c>
      <c r="BO1" s="111" t="str">
        <f>alimenti!BK1</f>
        <v>BAC milk</v>
      </c>
      <c r="BP1" s="111" t="str">
        <f>alimenti!BL1</f>
        <v>BAC dry</v>
      </c>
      <c r="BQ1" s="111" t="str">
        <f>alimenti!BM1</f>
        <v>CapTamp pH 4</v>
      </c>
      <c r="BR1" s="111" t="str">
        <f>alimenti!BN1</f>
        <v>RSP</v>
      </c>
      <c r="BS1" s="111" t="str">
        <f>alimenti!BO1</f>
        <v>RDP</v>
      </c>
      <c r="BT1" s="111" t="str">
        <f>alimenti!BP1</f>
        <v>RUP</v>
      </c>
      <c r="BU1" s="92" t="s">
        <v>187</v>
      </c>
      <c r="BV1" s="92" t="s">
        <v>188</v>
      </c>
      <c r="BW1" s="114" t="s">
        <v>189</v>
      </c>
      <c r="BX1" s="93" t="s">
        <v>190</v>
      </c>
      <c r="BY1" s="94"/>
      <c r="BZ1" s="95" t="s">
        <v>176</v>
      </c>
      <c r="CA1" s="99" t="s">
        <v>175</v>
      </c>
      <c r="CB1" s="149" t="s">
        <v>6</v>
      </c>
      <c r="CC1" s="99" t="s">
        <v>194</v>
      </c>
      <c r="CD1" s="96" t="s">
        <v>193</v>
      </c>
      <c r="CF1" s="98" t="s">
        <v>196</v>
      </c>
      <c r="CG1" s="100" t="s">
        <v>174</v>
      </c>
      <c r="CH1" s="96" t="s">
        <v>173</v>
      </c>
    </row>
    <row r="2" spans="1:86" s="3" customFormat="1" ht="12.75" hidden="1">
      <c r="A2" s="179" t="s">
        <v>8</v>
      </c>
      <c r="B2" s="13" t="s">
        <v>4</v>
      </c>
      <c r="C2" s="13"/>
      <c r="D2" s="59"/>
      <c r="E2" s="159"/>
      <c r="F2" s="159"/>
      <c r="G2" s="57"/>
      <c r="H2" s="167"/>
      <c r="I2" s="16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16"/>
      <c r="BV2" s="14"/>
      <c r="BW2" s="14"/>
      <c r="BX2" s="26"/>
      <c r="BY2" s="8"/>
      <c r="BZ2" s="69"/>
      <c r="CA2" s="7"/>
      <c r="CB2" s="150"/>
      <c r="CC2" s="7"/>
      <c r="CD2" s="22"/>
      <c r="CF2" s="18"/>
      <c r="CG2" s="77"/>
      <c r="CH2" s="32" t="s">
        <v>0</v>
      </c>
    </row>
    <row r="3" spans="1:86" ht="12.75">
      <c r="A3" s="195" t="str">
        <f>DGET(alimenti!$A$1:$B$202,alimenti!$B$1,B2:B3)</f>
        <v>Silomais 30%SS</v>
      </c>
      <c r="B3" s="196">
        <f>IF(C3="",0,C3)</f>
        <v>83</v>
      </c>
      <c r="C3" s="192">
        <v>83</v>
      </c>
      <c r="D3" s="193">
        <v>20</v>
      </c>
      <c r="E3" s="197"/>
      <c r="F3" s="198"/>
      <c r="G3" s="174">
        <f>DGET(alimenti!$A$1:$W$202,alimenti!D$1,$A2:$A3)*$D3/100</f>
        <v>6</v>
      </c>
      <c r="H3" s="189">
        <f>$D3/$D$39*100</f>
        <v>52.548607461902265</v>
      </c>
      <c r="I3" s="153">
        <f aca="true" t="shared" si="0" ref="I3:I37">G3/$G$39*$I$39</f>
        <v>27.465459895393217</v>
      </c>
      <c r="J3" s="101">
        <f>DGET(alimenti!$A$1:$BP$202,alimenti!D$1,$A2:$A3)*$G3/100</f>
        <v>1.8</v>
      </c>
      <c r="K3" s="101">
        <f>DGET(alimenti!$A$1:$BP$202,alimenti!E$1,$A2:$A3)*$G3/100</f>
        <v>4.98</v>
      </c>
      <c r="L3" s="101">
        <f>DGET(alimenti!$A$1:$BP$202,alimenti!F$1,$A2:$A3)*$G3/100</f>
        <v>4.56</v>
      </c>
      <c r="M3" s="101">
        <f>DGET(alimenti!$A$1:$BP$202,alimenti!G$1,$A2:$A3)*$G3/100</f>
        <v>0.48</v>
      </c>
      <c r="N3" s="101">
        <f>DGET(alimenti!$A$1:$BP$202,alimenti!H$1,$A2:$A3)*$G3/100</f>
        <v>0.4404</v>
      </c>
      <c r="O3" s="101">
        <f>DGET(alimenti!$A$1:$BP$202,alimenti!I$1,$A2:$A3)*$G3/100</f>
        <v>0.29460000000000003</v>
      </c>
      <c r="P3" s="101">
        <f>DGET(alimenti!$A$1:$BP$202,alimenti!J$1,$A2:$A3)*$G3/100</f>
        <v>0.10439999999999999</v>
      </c>
      <c r="Q3" s="101">
        <f>DGET(alimenti!$A$1:$BP$202,alimenti!K$1,$A2:$A3)*$M3/100</f>
        <v>0.012787199999999999</v>
      </c>
      <c r="R3" s="101">
        <f>DGET(alimenti!$A$1:$BP$202,alimenti!L$1,$A2:$A3)*$M3/100</f>
        <v>0.013555199999999998</v>
      </c>
      <c r="S3" s="101">
        <f>DGET(alimenti!$A$1:$BP$202,alimenti!N$1,$A2:$A3)*M3/100</f>
        <v>0.3504</v>
      </c>
      <c r="T3" s="101">
        <f>DGET(alimenti!$A$1:$BP$202,alimenti!O$1,$A2:$A3)*$G3/100</f>
        <v>1.32</v>
      </c>
      <c r="U3" s="101">
        <f>DGET(alimenti!$A$1:$BP$202,alimenti!P$1,$A2:$A3)*$G3/100</f>
        <v>2.8979999999999997</v>
      </c>
      <c r="V3" s="101">
        <f>DGET(alimenti!$A$1:$BP$202,alimenti!Q$1,$A2:$A3)*$G3/100</f>
        <v>1.5419999999999998</v>
      </c>
      <c r="W3" s="101">
        <f>DGET(alimenti!$A$1:$BP$202,alimenti!R$1,$A2:$A3)*$G3/100</f>
        <v>0.22799999999999998</v>
      </c>
      <c r="X3" s="101">
        <f>DGET(alimenti!$A$1:$BP$202,alimenti!S$1,$A2:$A3)*$G3/100</f>
        <v>2.2601501999999996</v>
      </c>
      <c r="Y3" s="101">
        <f>DGET(alimenti!$A$1:$BP$202,alimenti!U$1,$A2:$A3)*$G3/100</f>
        <v>1.62</v>
      </c>
      <c r="Z3" s="101">
        <f>DGET(alimenti!$A$1:$BP$202,alimenti!V$1,$A2:$A3)*$G3/100</f>
        <v>2.0921999999999996</v>
      </c>
      <c r="AA3" s="101">
        <f>DGET(alimenti!$A$1:$BP$202,alimenti!W$1,$A2:$A3)*$G3/100</f>
        <v>0.1998</v>
      </c>
      <c r="AB3" s="101">
        <f>DGET(alimenti!$A$1:$BP$202,alimenti!X$1,$A2:$A3)*$G3/100</f>
        <v>0.016200000000000003</v>
      </c>
      <c r="AC3" s="101">
        <f>DGET(alimenti!$A$1:$BP$202,alimenti!Y$1,$A2:$A3)*$G3/100</f>
        <v>0.013800000000000002</v>
      </c>
      <c r="AD3" s="101">
        <f>DGET(alimenti!$A$1:$BP$202,alimenti!Z$1,$A2:$A3)*$G3/100</f>
        <v>0.0702</v>
      </c>
      <c r="AE3" s="101">
        <f>DGET(alimenti!$A$1:$BP$202,alimenti!AA$1,$A2:$A3)*$G3/100</f>
        <v>0.009</v>
      </c>
      <c r="AF3" s="101">
        <f>DGET(alimenti!$A$1:$BP$202,alimenti!AB$1,$A2:$A3)*$G3/100</f>
        <v>0.0114</v>
      </c>
      <c r="AG3" s="101">
        <f>DGET(alimenti!$A$1:$BP$202,alimenti!AC$1,$A2:$A3)*$G3/100</f>
        <v>0.075</v>
      </c>
      <c r="AH3" s="101">
        <f>DGET(alimenti!$A$1:$BP$202,alimenti!AD$1,$A2:$A3)*$G3/100</f>
        <v>0.03900000000000001</v>
      </c>
      <c r="AI3" s="101">
        <f>DGET(alimenti!$A$1:$BP$202,alimenti!AE$1,$A2:$A3)*$G3/100</f>
        <v>0.041999999999999996</v>
      </c>
      <c r="AJ3" s="101">
        <v>6</v>
      </c>
      <c r="AK3" s="101">
        <f>DGET(alimenti!$A$1:$BP$202,alimenti!AG$1,$A2:$A3)*$G3/100</f>
        <v>4.2</v>
      </c>
      <c r="AL3" s="101">
        <f>DGET(alimenti!$A$1:$BP$202,alimenti!AH$1,$A2:$A3)*$G3/100</f>
        <v>1.8</v>
      </c>
      <c r="AM3" s="101">
        <f>DGET(alimenti!$A$1:$BP$202,alimenti!AI$1,$A2:$A3)*$G3/100</f>
        <v>2.2439999999999998</v>
      </c>
      <c r="AN3" s="101">
        <f>DGET(alimenti!$A$1:$BP$202,alimenti!AJ$1,$A2:$A3)*$G3/100</f>
        <v>0.19799999999999998</v>
      </c>
      <c r="AO3" s="101">
        <f>DGET(alimenti!$A$1:$BP$202,alimenti!AK$1,$A2:$A3)*$G3/100</f>
        <v>0.288</v>
      </c>
      <c r="AP3" s="101">
        <f>DGET(alimenti!$A$1:$BP$202,alimenti!AL$1,$A2:$A3)*$G3/100</f>
        <v>0.3456</v>
      </c>
      <c r="AQ3" s="101">
        <f>DGET(alimenti!$A$1:$BP$202,alimenti!AM$1,$A2:$A3)*$G3/100</f>
        <v>0.264</v>
      </c>
      <c r="AR3" s="101">
        <f>DGET(alimenti!$A$1:$BP$202,alimenti!AN$1,$A2:$A3)*$G3/100</f>
        <v>0.13440000000000002</v>
      </c>
      <c r="AS3" s="101">
        <f>DGET(alimenti!$A$1:$BP$202,alimenti!AO$1,$A2:$A3)*$G3/100</f>
        <v>0.264</v>
      </c>
      <c r="AT3" s="101">
        <f>DGET(alimenti!$A$1:$BP$202,alimenti!AP$1,$A2:$A3)*$G3/100</f>
        <v>0</v>
      </c>
      <c r="AU3" s="101">
        <f>DGET(alimenti!$A$1:$BP$202,alimenti!AQ$1,$A2:$A3)*$G3/100</f>
        <v>0.009</v>
      </c>
      <c r="AV3" s="101">
        <f>DGET(alimenti!$A$1:$BP$202,alimenti!AR$1,$A2:$A3)*$G3/100</f>
        <v>0.030600000000000002</v>
      </c>
      <c r="AW3" s="101">
        <f>DGET(alimenti!$A$1:$BP$202,alimenti!AS$1,$A2:$A3)*$G3/100</f>
        <v>0.0228</v>
      </c>
      <c r="AX3" s="101">
        <f>DGET(alimenti!$A$1:$BP$202,alimenti!AT$1,$A2:$A3)*$G3/100</f>
        <v>0.039599999999999996</v>
      </c>
      <c r="AY3" s="101">
        <f>DGET(alimenti!$A$1:$BP$202,alimenti!AU$1,$A2:$A3)*$G3/100</f>
        <v>0.024000000000000004</v>
      </c>
      <c r="AZ3" s="101">
        <f>DGET(alimenti!$A$1:$BP$202,alimenti!AV$1,$A2:$A3)*$G3/100</f>
        <v>0.0264</v>
      </c>
      <c r="BA3" s="101">
        <f>DGET(alimenti!$A$1:$BP$202,alimenti!AW$1,$A2:$A3)*$G3/100</f>
        <v>0</v>
      </c>
      <c r="BB3" s="101">
        <f>DGET(alimenti!$A$1:$BP$202,alimenti!AX$1,$A2:$A3)*$G3/100</f>
        <v>0</v>
      </c>
      <c r="BC3" s="101">
        <f>DGET(alimenti!$A$1:$BP$202,alimenti!AY$1,$A2:$A3)*$G3/100</f>
        <v>0</v>
      </c>
      <c r="BD3" s="101">
        <f>DGET(alimenti!$A$1:$BP$202,alimenti!AZ$1,$A2:$A3)*$G3/100</f>
        <v>0</v>
      </c>
      <c r="BE3" s="101">
        <f>DGET(alimenti!$A$1:$BP$202,alimenti!BA$1,$A2:$A3)*$G3/100</f>
        <v>0</v>
      </c>
      <c r="BF3" s="101">
        <f>DGET(alimenti!$A$1:$BP$202,alimenti!BB$1,$A2:$A3)*$G3/100</f>
        <v>0</v>
      </c>
      <c r="BG3" s="101">
        <f>DGET(alimenti!$A$1:$BP$202,alimenti!BC$1,$A2:$A3)*$G3/100</f>
        <v>0</v>
      </c>
      <c r="BH3" s="101">
        <f>DGET(alimenti!$A$1:$BP$202,alimenti!BD$1,$A2:$A3)*$G3/100</f>
        <v>0</v>
      </c>
      <c r="BI3" s="101">
        <f>DGET(alimenti!$A$1:$BP$202,alimenti!BE$1,$A2:$A3)*$G3/100</f>
        <v>0</v>
      </c>
      <c r="BJ3" s="101">
        <f>DGET(alimenti!$A$1:$BP$202,alimenti!BF$1,$A2:$A3)*$G3/100</f>
        <v>0</v>
      </c>
      <c r="BK3" s="101">
        <f>DGET(alimenti!$A$1:$BP$202,alimenti!BG$1,$A2:$A3)*$G3/100</f>
        <v>0</v>
      </c>
      <c r="BL3" s="101">
        <f>DGET(alimenti!$A$1:$BP$202,alimenti!BH$1,$A2:$A3)*$G3/100</f>
        <v>0</v>
      </c>
      <c r="BM3" s="101">
        <f>DGET(alimenti!$A$1:$BP$202,alimenti!BI$1,$A2:$A3)*$G3/100</f>
        <v>0</v>
      </c>
      <c r="BN3" s="101">
        <f>DGET(alimenti!$A$1:$BP$202,alimenti!BJ$1,$A2:$A3)*$G3/100</f>
        <v>0</v>
      </c>
      <c r="BO3" s="101">
        <f>DGET(alimenti!$A$1:$BP$202,alimenti!BK$1,$A2:$A3)*$G3/100</f>
        <v>-0.5148</v>
      </c>
      <c r="BP3" s="101">
        <f>DGET(alimenti!$A$1:$BP$202,alimenti!BL$1,$A2:$A3)*$G3/100</f>
        <v>0</v>
      </c>
      <c r="BQ3" s="101">
        <f>DGET(alimenti!$A$1:$BP$202,alimenti!BM$1,$A2:$A3)*$G3/100</f>
        <v>0.018</v>
      </c>
      <c r="BR3" s="101">
        <f>DGET(alimenti!$A$1:$BP$202,alimenti!BN$1,$A2:$A3)*$G3/100</f>
        <v>3.0779999999999994</v>
      </c>
      <c r="BS3" s="101">
        <f>DGET(alimenti!$A$1:$BP$202,alimenti!BO$1,$A2:$A3)*$G3/100</f>
        <v>1.8119999999999998</v>
      </c>
      <c r="BT3" s="101">
        <f>DGET(alimenti!$A$1:$BP$202,alimenti!BP$1,$A2:$A3)*$G3/100</f>
        <v>1.11</v>
      </c>
      <c r="BU3" s="107">
        <f>DGET(alimenti!$A$1:$BP$202,alimenti!C$1,$A2:$A3)*$D3</f>
        <v>0.72</v>
      </c>
      <c r="BV3" s="107">
        <f>IF(G3=0,0,(BU3/G3*100)*G3/$G$39)</f>
        <v>3.295855187447186</v>
      </c>
      <c r="BW3" s="107">
        <f>IF(K3=0,0,(BU3/K3*100)*K3/$K$39)</f>
        <v>3.5009784310845578</v>
      </c>
      <c r="BX3" s="108">
        <f>IF(L3=0,0,(BU3/L3*100)*L3/$L$39)</f>
        <v>3.6424273581100013</v>
      </c>
      <c r="BZ3" s="70" t="s">
        <v>3</v>
      </c>
      <c r="CA3" s="4" t="s">
        <v>180</v>
      </c>
      <c r="CB3" s="151">
        <f>G39</f>
        <v>21.84562</v>
      </c>
      <c r="CC3" s="203">
        <v>23</v>
      </c>
      <c r="CD3" s="203">
        <v>23</v>
      </c>
      <c r="CF3" s="23"/>
      <c r="CG3" s="78">
        <f>MATCH(CF7,alimenti!$B$1:$B$201,1)-3</f>
        <v>2</v>
      </c>
      <c r="CH3" s="44" t="str">
        <f>INDEX(alimenti!$B$3:$B$202,CG3)</f>
        <v>Avena seme int</v>
      </c>
    </row>
    <row r="4" spans="1:86" s="3" customFormat="1" ht="12.75" hidden="1">
      <c r="A4" s="199" t="s">
        <v>8</v>
      </c>
      <c r="B4" s="200" t="s">
        <v>4</v>
      </c>
      <c r="C4" s="194"/>
      <c r="D4" s="193"/>
      <c r="E4" s="201"/>
      <c r="F4" s="202"/>
      <c r="G4" s="153"/>
      <c r="H4" s="190"/>
      <c r="I4" s="153">
        <f t="shared" si="0"/>
        <v>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109"/>
      <c r="BV4" s="107"/>
      <c r="BW4" s="107"/>
      <c r="BX4" s="108"/>
      <c r="BY4" s="8"/>
      <c r="BZ4" s="70"/>
      <c r="CA4" s="4"/>
      <c r="CB4" s="151"/>
      <c r="CC4" s="203"/>
      <c r="CD4" s="203"/>
      <c r="CF4" s="19"/>
      <c r="CG4" s="78"/>
      <c r="CH4" s="79" t="s">
        <v>0</v>
      </c>
    </row>
    <row r="5" spans="1:86" ht="12.75">
      <c r="A5" s="195" t="str">
        <f>DGET(alimenti!$A$1:$B$202,alimenti!$B$1,B4:B5)</f>
        <v>Loiessa fieno</v>
      </c>
      <c r="B5" s="196">
        <f>IF(C5="",0,C5)</f>
        <v>38</v>
      </c>
      <c r="C5" s="192">
        <v>38</v>
      </c>
      <c r="D5" s="213">
        <v>3.8</v>
      </c>
      <c r="E5" s="197"/>
      <c r="F5" s="198"/>
      <c r="G5" s="153">
        <f>DGET(alimenti!$A$1:$W$202,alimenti!D$1,$A4:$A5)*$D5/100</f>
        <v>3.363</v>
      </c>
      <c r="H5" s="189">
        <f>$D5/$D$39*100</f>
        <v>9.98423541776143</v>
      </c>
      <c r="I5" s="153">
        <f t="shared" si="0"/>
        <v>15.3943902713679</v>
      </c>
      <c r="J5" s="101">
        <f>DGET(alimenti!$A$1:$BP$202,alimenti!D$1,$A4:$A5)*$G5/100</f>
        <v>2.976255</v>
      </c>
      <c r="K5" s="101">
        <f>DGET(alimenti!$A$1:$BP$202,alimenti!E$1,$A4:$A5)*$G5/100</f>
        <v>2.202765</v>
      </c>
      <c r="L5" s="101">
        <f>DGET(alimenti!$A$1:$BP$202,alimenti!F$1,$A4:$A5)*$G5/100</f>
        <v>2.05143</v>
      </c>
      <c r="M5" s="101">
        <f>DGET(alimenti!$A$1:$BP$202,alimenti!G$1,$A4:$A5)*$G5/100</f>
        <v>0.3383178</v>
      </c>
      <c r="N5" s="101">
        <f>DGET(alimenti!$A$1:$BP$202,alimenti!H$1,$A4:$A5)*$G5/100</f>
        <v>0.25525169999999997</v>
      </c>
      <c r="O5" s="101">
        <f>DGET(alimenti!$A$1:$BP$202,alimenti!I$1,$A4:$A5)*$G5/100</f>
        <v>0.21052379999999998</v>
      </c>
      <c r="P5" s="101">
        <f>DGET(alimenti!$A$1:$BP$202,alimenti!J$1,$A4:$A5)*$G5/100</f>
        <v>0.0894558</v>
      </c>
      <c r="Q5" s="101">
        <f>DGET(alimenti!$A$1:$BP$202,alimenti!K$1,$A4:$A5)*$M5/100</f>
        <v>0.0095297357904</v>
      </c>
      <c r="R5" s="101">
        <f>DGET(alimenti!$A$1:$BP$202,alimenti!L$1,$A4:$A5)*$M5/100</f>
        <v>0.010210431204000002</v>
      </c>
      <c r="S5" s="101">
        <f>DGET(alimenti!$A$1:$BP$202,alimenti!N$1,$A4:$A5)*M5/100</f>
        <v>0.21990657</v>
      </c>
      <c r="T5" s="101">
        <f>DGET(alimenti!$A$1:$BP$202,alimenti!O$1,$A4:$A5)*$G5/100</f>
        <v>1.025715</v>
      </c>
      <c r="U5" s="101">
        <f>DGET(alimenti!$A$1:$BP$202,alimenti!P$1,$A4:$A5)*$G5/100</f>
        <v>2.0026665</v>
      </c>
      <c r="V5" s="101">
        <f>DGET(alimenti!$A$1:$BP$202,alimenti!Q$1,$A4:$A5)*$G5/100</f>
        <v>1.227495</v>
      </c>
      <c r="W5" s="101">
        <f>DGET(alimenti!$A$1:$BP$202,alimenti!R$1,$A4:$A5)*$G5/100</f>
        <v>0.1937088</v>
      </c>
      <c r="X5" s="101">
        <f>DGET(alimenti!$A$1:$BP$202,alimenti!S$1,$A4:$A5)*$G5/100</f>
        <v>2.0026665</v>
      </c>
      <c r="Y5" s="101">
        <f>DGET(alimenti!$A$1:$BP$202,alimenti!U$1,$A4:$A5)*$G5/100</f>
        <v>0</v>
      </c>
      <c r="Z5" s="101">
        <f>DGET(alimenti!$A$1:$BP$202,alimenti!V$1,$A4:$A5)*$G5/100</f>
        <v>0.6275358</v>
      </c>
      <c r="AA5" s="101">
        <f>DGET(alimenti!$A$1:$BP$202,alimenti!W$1,$A4:$A5)*$G5/100</f>
        <v>0.0581799</v>
      </c>
      <c r="AB5" s="101">
        <f>DGET(alimenti!$A$1:$BP$202,alimenti!X$1,$A4:$A5)*$G5/100</f>
        <v>0.0178239</v>
      </c>
      <c r="AC5" s="101">
        <f>DGET(alimenti!$A$1:$BP$202,alimenti!Y$1,$A4:$A5)*$G5/100</f>
        <v>0.0097527</v>
      </c>
      <c r="AD5" s="101">
        <f>DGET(alimenti!$A$1:$BP$202,alimenti!Z$1,$A4:$A5)*$G5/100</f>
        <v>0.061542900000000005</v>
      </c>
      <c r="AE5" s="101">
        <f>DGET(alimenti!$A$1:$BP$202,alimenti!AA$1,$A4:$A5)*$G5/100</f>
        <v>0.0020177999999999997</v>
      </c>
      <c r="AF5" s="101">
        <f>DGET(alimenti!$A$1:$BP$202,alimenti!AB$1,$A4:$A5)*$G5/100</f>
        <v>0</v>
      </c>
      <c r="AG5" s="101">
        <f>DGET(alimenti!$A$1:$BP$202,alimenti!AC$1,$A4:$A5)*$G5/100</f>
        <v>0.1092975</v>
      </c>
      <c r="AH5" s="101">
        <f>DGET(alimenti!$A$1:$BP$202,alimenti!AD$1,$A4:$A5)*$G5/100</f>
        <v>0.0319485</v>
      </c>
      <c r="AI5" s="101">
        <f>DGET(alimenti!$A$1:$BP$202,alimenti!AE$1,$A4:$A5)*$G5/100</f>
        <v>0.05380800000000001</v>
      </c>
      <c r="AJ5" s="101">
        <f>DGET(alimenti!$A$1:$BP$202,alimenti!AF$1,$A4:$A5)*$G5/100</f>
        <v>0.33630000000000004</v>
      </c>
      <c r="AK5" s="101">
        <f>DGET(alimenti!$A$1:$BP$202,alimenti!AG$1,$A4:$A5)*$G5/100</f>
        <v>3.363</v>
      </c>
      <c r="AL5" s="101">
        <f>DGET(alimenti!$A$1:$BP$202,alimenti!AH$1,$A4:$A5)*$G5/100</f>
        <v>0</v>
      </c>
      <c r="AM5" s="101">
        <f>DGET(alimenti!$A$1:$BP$202,alimenti!AI$1,$A4:$A5)*$G5/100</f>
        <v>0</v>
      </c>
      <c r="AN5" s="101">
        <f>DGET(alimenti!$A$1:$BP$202,alimenti!AJ$1,$A4:$A5)*$G5/100</f>
        <v>0.3077145</v>
      </c>
      <c r="AO5" s="101">
        <f>DGET(alimenti!$A$1:$BP$202,alimenti!AK$1,$A4:$A5)*$G5/100</f>
        <v>0</v>
      </c>
      <c r="AP5" s="101">
        <f>DGET(alimenti!$A$1:$BP$202,alimenti!AL$1,$A4:$A5)*$G5/100</f>
        <v>0.2233032</v>
      </c>
      <c r="AQ5" s="101">
        <f>DGET(alimenti!$A$1:$BP$202,alimenti!AM$1,$A4:$A5)*$G5/100</f>
        <v>0.08474759999999999</v>
      </c>
      <c r="AR5" s="101">
        <f>DGET(alimenti!$A$1:$BP$202,alimenti!AN$1,$A4:$A5)*$G5/100</f>
        <v>0.1150146</v>
      </c>
      <c r="AS5" s="101">
        <f>DGET(alimenti!$A$1:$BP$202,alimenti!AO$1,$A4:$A5)*$G5/100</f>
        <v>0.0810483</v>
      </c>
      <c r="AT5" s="101">
        <f>DGET(alimenti!$A$1:$BP$202,alimenti!AP$1,$A4:$A5)*$G5/100</f>
        <v>0</v>
      </c>
      <c r="AU5" s="101">
        <f>DGET(alimenti!$A$1:$BP$202,alimenti!AQ$1,$A4:$A5)*$G5/100</f>
        <v>0.0050444999999999995</v>
      </c>
      <c r="AV5" s="101">
        <f>DGET(alimenti!$A$1:$BP$202,alimenti!AR$1,$A4:$A5)*$G5/100</f>
        <v>0.0181602</v>
      </c>
      <c r="AW5" s="101">
        <f>DGET(alimenti!$A$1:$BP$202,alimenti!AS$1,$A4:$A5)*$G5/100</f>
        <v>0.013452000000000002</v>
      </c>
      <c r="AX5" s="101">
        <f>DGET(alimenti!$A$1:$BP$202,alimenti!AT$1,$A4:$A5)*$G5/100</f>
        <v>0.0215232</v>
      </c>
      <c r="AY5" s="101">
        <f>DGET(alimenti!$A$1:$BP$202,alimenti!AU$1,$A4:$A5)*$G5/100</f>
        <v>0.014124600000000001</v>
      </c>
      <c r="AZ5" s="101">
        <f>DGET(alimenti!$A$1:$BP$202,alimenti!AV$1,$A4:$A5)*$G5/100</f>
        <v>0.0154698</v>
      </c>
      <c r="BA5" s="101">
        <f>DGET(alimenti!$A$1:$BP$202,alimenti!AW$1,$A4:$A5)*$G5/100</f>
        <v>0</v>
      </c>
      <c r="BB5" s="101">
        <f>DGET(alimenti!$A$1:$BP$202,alimenti!AX$1,$A4:$A5)*$G5/100</f>
        <v>0</v>
      </c>
      <c r="BC5" s="101">
        <f>DGET(alimenti!$A$1:$BP$202,alimenti!AY$1,$A4:$A5)*$G5/100</f>
        <v>0</v>
      </c>
      <c r="BD5" s="101">
        <f>DGET(alimenti!$A$1:$BP$202,alimenti!AZ$1,$A4:$A5)*$G5/100</f>
        <v>0</v>
      </c>
      <c r="BE5" s="101">
        <f>DGET(alimenti!$A$1:$BP$202,alimenti!BA$1,$A4:$A5)*$G5/100</f>
        <v>0</v>
      </c>
      <c r="BF5" s="101">
        <f>DGET(alimenti!$A$1:$BP$202,alimenti!BB$1,$A4:$A5)*$G5/100</f>
        <v>0</v>
      </c>
      <c r="BG5" s="101">
        <f>DGET(alimenti!$A$1:$BP$202,alimenti!BC$1,$A4:$A5)*$G5/100</f>
        <v>0</v>
      </c>
      <c r="BH5" s="101">
        <f>DGET(alimenti!$A$1:$BP$202,alimenti!BD$1,$A4:$A5)*$G5/100</f>
        <v>0</v>
      </c>
      <c r="BI5" s="101">
        <f>DGET(alimenti!$A$1:$BP$202,alimenti!BE$1,$A4:$A5)*$G5/100</f>
        <v>0</v>
      </c>
      <c r="BJ5" s="101">
        <f>DGET(alimenti!$A$1:$BP$202,alimenti!BF$1,$A4:$A5)*$G5/100</f>
        <v>0</v>
      </c>
      <c r="BK5" s="101">
        <f>DGET(alimenti!$A$1:$BP$202,alimenti!BG$1,$A4:$A5)*$G5/100</f>
        <v>0</v>
      </c>
      <c r="BL5" s="101">
        <f>DGET(alimenti!$A$1:$BP$202,alimenti!BH$1,$A4:$A5)*$G5/100</f>
        <v>0</v>
      </c>
      <c r="BM5" s="101">
        <f>DGET(alimenti!$A$1:$BP$202,alimenti!BI$1,$A4:$A5)*$G5/100</f>
        <v>0</v>
      </c>
      <c r="BN5" s="101">
        <f>DGET(alimenti!$A$1:$BP$202,alimenti!BJ$1,$A4:$A5)*$G5/100</f>
        <v>0</v>
      </c>
      <c r="BO5" s="101">
        <f>DGET(alimenti!$A$1:$BP$202,alimenti!BK$1,$A4:$A5)*$G5/100</f>
        <v>-0.5320266</v>
      </c>
      <c r="BP5" s="101">
        <f>DGET(alimenti!$A$1:$BP$202,alimenti!BL$1,$A4:$A5)*$G5/100</f>
        <v>0</v>
      </c>
      <c r="BQ5" s="101">
        <f>DGET(alimenti!$A$1:$BP$202,alimenti!BM$1,$A4:$A5)*$G5/100</f>
        <v>4.33827</v>
      </c>
      <c r="BR5" s="101">
        <f>DGET(alimenti!$A$1:$BP$202,alimenti!BN$1,$A4:$A5)*$G5/100</f>
        <v>1.2342210000000002</v>
      </c>
      <c r="BS5" s="101">
        <f>DGET(alimenti!$A$1:$BP$202,alimenti!BO$1,$A4:$A5)*$G5/100</f>
        <v>1.7386710000000003</v>
      </c>
      <c r="BT5" s="101">
        <f>DGET(alimenti!$A$1:$BP$202,alimenti!BP$1,$A4:$A5)*$G5/100</f>
        <v>0.39010799999999995</v>
      </c>
      <c r="BU5" s="107">
        <f>DGET(alimenti!$A$1:$BP$202,alimenti!C$1,$A4:$A5)*$D5</f>
        <v>0.589</v>
      </c>
      <c r="BV5" s="107">
        <f>IF(G5=0,0,(BU5/G5*100)*G5/$G$39)</f>
        <v>2.6961926463977677</v>
      </c>
      <c r="BW5" s="107">
        <f>IF(K5=0,0,(BU5/K5*100)*K5/$K$39)</f>
        <v>2.863994855428895</v>
      </c>
      <c r="BX5" s="108">
        <f>IF(L5=0,0,(BU5/L5*100)*L5/$L$39)</f>
        <v>2.979707936009431</v>
      </c>
      <c r="BZ5" s="70" t="str">
        <f>J1</f>
        <v>S.S.</v>
      </c>
      <c r="CA5" s="4" t="s">
        <v>6</v>
      </c>
      <c r="CB5" s="151">
        <f>J41</f>
        <v>71.92422440745558</v>
      </c>
      <c r="CC5" s="204"/>
      <c r="CD5" s="204"/>
      <c r="CF5" s="18"/>
      <c r="CG5" s="78">
        <f>CG3+1</f>
        <v>3</v>
      </c>
      <c r="CH5" s="44" t="str">
        <f>INDEX(alimenti!$B$3:$B$202,CG5)</f>
        <v>Bicarbon sodio</v>
      </c>
    </row>
    <row r="6" spans="1:86" s="3" customFormat="1" ht="12.75" hidden="1">
      <c r="A6" s="199" t="s">
        <v>8</v>
      </c>
      <c r="B6" s="200" t="s">
        <v>4</v>
      </c>
      <c r="C6" s="194"/>
      <c r="D6" s="193"/>
      <c r="E6" s="201"/>
      <c r="F6" s="202"/>
      <c r="G6" s="153"/>
      <c r="H6" s="190"/>
      <c r="I6" s="153">
        <f t="shared" si="0"/>
        <v>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109"/>
      <c r="BV6" s="107"/>
      <c r="BW6" s="107"/>
      <c r="BX6" s="108"/>
      <c r="BY6" s="8"/>
      <c r="BZ6" s="70"/>
      <c r="CA6" s="4"/>
      <c r="CB6" s="151"/>
      <c r="CC6" s="203"/>
      <c r="CD6" s="203"/>
      <c r="CF6" s="18"/>
      <c r="CG6" s="78"/>
      <c r="CH6" s="79" t="s">
        <v>0</v>
      </c>
    </row>
    <row r="7" spans="1:86" ht="12.75">
      <c r="A7" s="195" t="str">
        <f>DGET(alimenti!$A$1:$B$202,alimenti!$B$1,B6:B7)</f>
        <v>Medica fie. 1tg</v>
      </c>
      <c r="B7" s="196">
        <f>IF(C7="",0,C7)</f>
        <v>54</v>
      </c>
      <c r="C7" s="192">
        <v>54</v>
      </c>
      <c r="D7" s="193">
        <v>1.2</v>
      </c>
      <c r="E7" s="197"/>
      <c r="F7" s="198"/>
      <c r="G7" s="153">
        <f>DGET(alimenti!$A$1:$W$202,alimenti!D$1,$A6:$A7)*$D7/100</f>
        <v>1.06032</v>
      </c>
      <c r="H7" s="189">
        <f>$D7/$D$39*100</f>
        <v>3.152916447714136</v>
      </c>
      <c r="I7" s="153">
        <f t="shared" si="0"/>
        <v>4.853696072713889</v>
      </c>
      <c r="J7" s="101">
        <f>DGET(alimenti!$A$1:$BP$202,alimenti!D$1,$A6:$A7)*$G7/100</f>
        <v>0.9368987519999998</v>
      </c>
      <c r="K7" s="101">
        <f>DGET(alimenti!$A$1:$BP$202,alimenti!E$1,$A6:$A7)*$G7/100</f>
        <v>0.6573984</v>
      </c>
      <c r="L7" s="101">
        <f>DGET(alimenti!$A$1:$BP$202,alimenti!F$1,$A6:$A7)*$G7/100</f>
        <v>0.6361919999999999</v>
      </c>
      <c r="M7" s="101">
        <f>DGET(alimenti!$A$1:$BP$202,alimenti!G$1,$A6:$A7)*$G7/100</f>
        <v>0.11790758399999998</v>
      </c>
      <c r="N7" s="101">
        <f>DGET(alimenti!$A$1:$BP$202,alimenti!H$1,$A6:$A7)*$G7/100</f>
        <v>0.07040524799999999</v>
      </c>
      <c r="O7" s="101">
        <f>DGET(alimenti!$A$1:$BP$202,alimenti!I$1,$A6:$A7)*$G7/100</f>
        <v>0.071359536</v>
      </c>
      <c r="P7" s="101">
        <f>DGET(alimenti!$A$1:$BP$202,alimenti!J$1,$A6:$A7)*$G7/100</f>
        <v>0.019191792</v>
      </c>
      <c r="Q7" s="101">
        <f>DGET(alimenti!$A$1:$BP$202,alimenti!K$1,$A6:$A7)*$M7/100</f>
        <v>0.0028844911349759994</v>
      </c>
      <c r="R7" s="101">
        <f>DGET(alimenti!$A$1:$BP$202,alimenti!L$1,$A6:$A7)*$M7/100</f>
        <v>0.0031467176017919997</v>
      </c>
      <c r="S7" s="101">
        <f>DGET(alimenti!$A$1:$BP$202,alimenti!N$1,$A6:$A7)*M7/100</f>
        <v>0.08371438463999999</v>
      </c>
      <c r="T7" s="101">
        <f>DGET(alimenti!$A$1:$BP$202,alimenti!O$1,$A6:$A7)*$G7/100</f>
        <v>0.36475008</v>
      </c>
      <c r="U7" s="101">
        <f>DGET(alimenti!$A$1:$BP$202,alimenti!P$1,$A6:$A7)*$G7/100</f>
        <v>0.5990808</v>
      </c>
      <c r="V7" s="101">
        <f>DGET(alimenti!$A$1:$BP$202,alimenti!Q$1,$A6:$A7)*$G7/100</f>
        <v>0.40037683199999996</v>
      </c>
      <c r="W7" s="101">
        <f>DGET(alimenti!$A$1:$BP$202,alimenti!R$1,$A6:$A7)*$G7/100</f>
        <v>0.06998112</v>
      </c>
      <c r="X7" s="101">
        <f>DGET(alimenti!$A$1:$BP$202,alimenti!S$1,$A6:$A7)*$G7/100</f>
        <v>0.5990808</v>
      </c>
      <c r="Y7" s="101">
        <f>DGET(alimenti!$A$1:$BP$202,alimenti!U$1,$A6:$A7)*$G7/100</f>
        <v>0.00106032</v>
      </c>
      <c r="Z7" s="101">
        <f>DGET(alimenti!$A$1:$BP$202,alimenti!V$1,$A6:$A7)*$G7/100</f>
        <v>0.222031008</v>
      </c>
      <c r="AA7" s="101">
        <f>DGET(alimenti!$A$1:$BP$202,alimenti!W$1,$A6:$A7)*$G7/100</f>
        <v>0.015268608</v>
      </c>
      <c r="AB7" s="101">
        <f>DGET(alimenti!$A$1:$BP$202,alimenti!X$1,$A6:$A7)*$G7/100</f>
        <v>0.009860976</v>
      </c>
      <c r="AC7" s="101">
        <f>DGET(alimenti!$A$1:$BP$202,alimenti!Y$1,$A6:$A7)*$G7/100</f>
        <v>0.0025447679999999993</v>
      </c>
      <c r="AD7" s="101">
        <f>DGET(alimenti!$A$1:$BP$202,alimenti!Z$1,$A6:$A7)*$G7/100</f>
        <v>0.04114041599999999</v>
      </c>
      <c r="AE7" s="101">
        <f>DGET(alimenti!$A$1:$BP$202,alimenti!AA$1,$A6:$A7)*$G7/100</f>
        <v>0.00318096</v>
      </c>
      <c r="AF7" s="101">
        <f>DGET(alimenti!$A$1:$BP$202,alimenti!AB$1,$A6:$A7)*$G7/100</f>
        <v>0</v>
      </c>
      <c r="AG7" s="101">
        <f>DGET(alimenti!$A$1:$BP$202,alimenti!AC$1,$A6:$A7)*$G7/100</f>
        <v>0.03074928</v>
      </c>
      <c r="AH7" s="101">
        <f>DGET(alimenti!$A$1:$BP$202,alimenti!AD$1,$A6:$A7)*$G7/100</f>
        <v>0.01007304</v>
      </c>
      <c r="AI7" s="101">
        <f>DGET(alimenti!$A$1:$BP$202,alimenti!AE$1,$A6:$A7)*$G7/100</f>
        <v>0.009542879999999998</v>
      </c>
      <c r="AJ7" s="101">
        <f>DGET(alimenti!$A$1:$BP$202,alimenti!AF$1,$A6:$A7)*$G7/100</f>
        <v>0.10603199999999999</v>
      </c>
      <c r="AK7" s="101">
        <f>DGET(alimenti!$A$1:$BP$202,alimenti!AG$1,$A6:$A7)*$G7/100</f>
        <v>1.06032</v>
      </c>
      <c r="AL7" s="101">
        <f>DGET(alimenti!$A$1:$BP$202,alimenti!AH$1,$A6:$A7)*$G7/100</f>
        <v>0</v>
      </c>
      <c r="AM7" s="101">
        <f>DGET(alimenti!$A$1:$BP$202,alimenti!AI$1,$A6:$A7)*$G7/100</f>
        <v>0</v>
      </c>
      <c r="AN7" s="101">
        <f>DGET(alimenti!$A$1:$BP$202,alimenti!AJ$1,$A6:$A7)*$G7/100</f>
        <v>0.10942502400000001</v>
      </c>
      <c r="AO7" s="101">
        <f>DGET(alimenti!$A$1:$BP$202,alimenti!AK$1,$A6:$A7)*$G7/100</f>
        <v>0</v>
      </c>
      <c r="AP7" s="101">
        <f>DGET(alimenti!$A$1:$BP$202,alimenti!AL$1,$A6:$A7)*$G7/100</f>
        <v>0.09309609599999998</v>
      </c>
      <c r="AQ7" s="101">
        <f>DGET(alimenti!$A$1:$BP$202,alimenti!AM$1,$A6:$A7)*$G7/100</f>
        <v>0.030643248</v>
      </c>
      <c r="AR7" s="101">
        <f>DGET(alimenti!$A$1:$BP$202,alimenti!AN$1,$A6:$A7)*$G7/100</f>
        <v>0.024811487999999996</v>
      </c>
      <c r="AS7" s="101">
        <f>DGET(alimenti!$A$1:$BP$202,alimenti!AO$1,$A6:$A7)*$G7/100</f>
        <v>0.028204512</v>
      </c>
      <c r="AT7" s="101">
        <f>DGET(alimenti!$A$1:$BP$202,alimenti!AP$1,$A6:$A7)*$G7/100</f>
        <v>0</v>
      </c>
      <c r="AU7" s="101">
        <f>DGET(alimenti!$A$1:$BP$202,alimenti!AQ$1,$A6:$A7)*$G7/100</f>
        <v>0.0011663519999999998</v>
      </c>
      <c r="AV7" s="101">
        <f>DGET(alimenti!$A$1:$BP$202,alimenti!AR$1,$A6:$A7)*$G7/100</f>
        <v>0.004771439999999999</v>
      </c>
      <c r="AW7" s="101">
        <f>DGET(alimenti!$A$1:$BP$202,alimenti!AS$1,$A6:$A7)*$G7/100</f>
        <v>0.0037111199999999996</v>
      </c>
      <c r="AX7" s="101">
        <f>DGET(alimenti!$A$1:$BP$202,alimenti!AT$1,$A6:$A7)*$G7/100</f>
        <v>0.006043823999999999</v>
      </c>
      <c r="AY7" s="101">
        <f>DGET(alimenti!$A$1:$BP$202,alimenti!AU$1,$A6:$A7)*$G7/100</f>
        <v>0.003817152</v>
      </c>
      <c r="AZ7" s="101">
        <f>DGET(alimenti!$A$1:$BP$202,alimenti!AV$1,$A6:$A7)*$G7/100</f>
        <v>0.004135247999999999</v>
      </c>
      <c r="BA7" s="101">
        <f>DGET(alimenti!$A$1:$BP$202,alimenti!AW$1,$A6:$A7)*$G7/100</f>
        <v>0</v>
      </c>
      <c r="BB7" s="101">
        <f>DGET(alimenti!$A$1:$BP$202,alimenti!AX$1,$A6:$A7)*$G7/100</f>
        <v>0</v>
      </c>
      <c r="BC7" s="101">
        <f>DGET(alimenti!$A$1:$BP$202,alimenti!AY$1,$A6:$A7)*$G7/100</f>
        <v>0</v>
      </c>
      <c r="BD7" s="101">
        <f>DGET(alimenti!$A$1:$BP$202,alimenti!AZ$1,$A6:$A7)*$G7/100</f>
        <v>0</v>
      </c>
      <c r="BE7" s="101">
        <f>DGET(alimenti!$A$1:$BP$202,alimenti!BA$1,$A6:$A7)*$G7/100</f>
        <v>0</v>
      </c>
      <c r="BF7" s="101">
        <f>DGET(alimenti!$A$1:$BP$202,alimenti!BB$1,$A6:$A7)*$G7/100</f>
        <v>0</v>
      </c>
      <c r="BG7" s="101">
        <f>DGET(alimenti!$A$1:$BP$202,alimenti!BC$1,$A6:$A7)*$G7/100</f>
        <v>0</v>
      </c>
      <c r="BH7" s="101">
        <f>DGET(alimenti!$A$1:$BP$202,alimenti!BD$1,$A6:$A7)*$G7/100</f>
        <v>0</v>
      </c>
      <c r="BI7" s="101">
        <f>DGET(alimenti!$A$1:$BP$202,alimenti!BE$1,$A6:$A7)*$G7/100</f>
        <v>0</v>
      </c>
      <c r="BJ7" s="101">
        <f>DGET(alimenti!$A$1:$BP$202,alimenti!BF$1,$A6:$A7)*$G7/100</f>
        <v>0</v>
      </c>
      <c r="BK7" s="101">
        <f>DGET(alimenti!$A$1:$BP$202,alimenti!BG$1,$A6:$A7)*$G7/100</f>
        <v>0</v>
      </c>
      <c r="BL7" s="101">
        <f>DGET(alimenti!$A$1:$BP$202,alimenti!BH$1,$A6:$A7)*$G7/100</f>
        <v>0</v>
      </c>
      <c r="BM7" s="101">
        <f>DGET(alimenti!$A$1:$BP$202,alimenti!BI$1,$A6:$A7)*$G7/100</f>
        <v>0</v>
      </c>
      <c r="BN7" s="101">
        <f>DGET(alimenti!$A$1:$BP$202,alimenti!BJ$1,$A6:$A7)*$G7/100</f>
        <v>0</v>
      </c>
      <c r="BO7" s="101">
        <f>DGET(alimenti!$A$1:$BP$202,alimenti!BK$1,$A6:$A7)*$G7/100</f>
        <v>-0.066588096</v>
      </c>
      <c r="BP7" s="101">
        <f>DGET(alimenti!$A$1:$BP$202,alimenti!BL$1,$A6:$A7)*$G7/100</f>
        <v>0</v>
      </c>
      <c r="BQ7" s="101">
        <f>DGET(alimenti!$A$1:$BP$202,alimenti!BM$1,$A6:$A7)*$G7/100</f>
        <v>1.2723839999999997</v>
      </c>
      <c r="BR7" s="101">
        <f>DGET(alimenti!$A$1:$BP$202,alimenti!BN$1,$A6:$A7)*$G7/100</f>
        <v>0.4442740799999999</v>
      </c>
      <c r="BS7" s="101">
        <f>DGET(alimenti!$A$1:$BP$202,alimenti!BO$1,$A6:$A7)*$G7/100</f>
        <v>0.5216774399999999</v>
      </c>
      <c r="BT7" s="101">
        <f>DGET(alimenti!$A$1:$BP$202,alimenti!BP$1,$A6:$A7)*$G7/100</f>
        <v>0.09436847999999999</v>
      </c>
      <c r="BU7" s="107">
        <f>DGET(alimenti!$A$1:$BP$202,alimenti!C$1,$A6:$A7)*$D7</f>
        <v>0.12359999999999999</v>
      </c>
      <c r="BV7" s="107">
        <f>IF(G7=0,0,(BU7/G7*100)*G7/$G$39)</f>
        <v>0.5657884738451002</v>
      </c>
      <c r="BW7" s="107">
        <f>IF(K7=0,0,(BU7/K7*100)*K7/$K$39)</f>
        <v>0.6010012973361823</v>
      </c>
      <c r="BX7" s="108">
        <f>IF(L7=0,0,(BU7/L7*100)*L7/$L$39)</f>
        <v>0.6252833631422169</v>
      </c>
      <c r="BZ7" s="211" t="str">
        <f>K1</f>
        <v>UFL </v>
      </c>
      <c r="CA7" s="4" t="s">
        <v>198</v>
      </c>
      <c r="CB7" s="151">
        <f>K41</f>
        <v>94.14097379703573</v>
      </c>
      <c r="CC7" s="204">
        <v>94</v>
      </c>
      <c r="CD7" s="204"/>
      <c r="CF7" s="17" t="s">
        <v>204</v>
      </c>
      <c r="CG7" s="78">
        <f>CG5+1</f>
        <v>4</v>
      </c>
      <c r="CH7" s="43" t="str">
        <f>INDEX(alimenti!$B$3:$B$202,CG7)</f>
        <v>Carbonato Ca</v>
      </c>
    </row>
    <row r="8" spans="1:86" s="3" customFormat="1" ht="12.75" hidden="1">
      <c r="A8" s="199" t="s">
        <v>8</v>
      </c>
      <c r="B8" s="200" t="s">
        <v>4</v>
      </c>
      <c r="C8" s="194"/>
      <c r="D8" s="193"/>
      <c r="E8" s="201"/>
      <c r="F8" s="202"/>
      <c r="G8" s="153"/>
      <c r="H8" s="190"/>
      <c r="I8" s="153">
        <f t="shared" si="0"/>
        <v>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109"/>
      <c r="BV8" s="107"/>
      <c r="BW8" s="107"/>
      <c r="BX8" s="108"/>
      <c r="BY8" s="8"/>
      <c r="BZ8" s="70"/>
      <c r="CA8" s="4"/>
      <c r="CB8" s="151"/>
      <c r="CC8" s="203"/>
      <c r="CD8" s="203"/>
      <c r="CF8" s="18"/>
      <c r="CG8" s="78"/>
      <c r="CH8" s="79" t="s">
        <v>0</v>
      </c>
    </row>
    <row r="9" spans="1:86" ht="12.75">
      <c r="A9" s="195" t="str">
        <f>DGET(alimenti!$A$1:$B$202,alimenti!$B$1,B8:B9)</f>
        <v>Medica fie. 2°t</v>
      </c>
      <c r="B9" s="196">
        <f>IF(C9="",0,C9)</f>
        <v>56</v>
      </c>
      <c r="C9" s="192">
        <v>56</v>
      </c>
      <c r="D9" s="193">
        <v>0.9</v>
      </c>
      <c r="E9" s="197"/>
      <c r="F9" s="198"/>
      <c r="G9" s="153">
        <f>DGET(alimenti!$A$1:$W$202,alimenti!D$1,$A8:$A9)*$D9/100</f>
        <v>0.774</v>
      </c>
      <c r="H9" s="189">
        <f>$D9/$D$39*100</f>
        <v>2.364687335785602</v>
      </c>
      <c r="I9" s="153">
        <f t="shared" si="0"/>
        <v>3.543044326505725</v>
      </c>
      <c r="J9" s="101">
        <f>DGET(alimenti!$A$1:$BP$202,alimenti!D$1,$A8:$A9)*$G9/100</f>
        <v>0.6656400000000001</v>
      </c>
      <c r="K9" s="101">
        <f>DGET(alimenti!$A$1:$BP$202,alimenti!E$1,$A8:$A9)*$G9/100</f>
        <v>0.51858</v>
      </c>
      <c r="L9" s="101">
        <f>DGET(alimenti!$A$1:$BP$202,alimenti!F$1,$A8:$A9)*$G9/100</f>
        <v>0.44892000000000004</v>
      </c>
      <c r="M9" s="101">
        <f>DGET(alimenti!$A$1:$BP$202,alimenti!G$1,$A8:$A9)*$G9/100</f>
        <v>0.136998</v>
      </c>
      <c r="N9" s="101">
        <f>DGET(alimenti!$A$1:$BP$202,alimenti!H$1,$A8:$A9)*$G9/100</f>
        <v>0.05983020000000001</v>
      </c>
      <c r="O9" s="101">
        <f>DGET(alimenti!$A$1:$BP$202,alimenti!I$1,$A8:$A9)*$G9/100</f>
        <v>0.082818</v>
      </c>
      <c r="P9" s="101">
        <f>DGET(alimenti!$A$1:$BP$202,alimenti!J$1,$A8:$A9)*$G9/100</f>
        <v>0.022368600000000002</v>
      </c>
      <c r="Q9" s="101">
        <f>DGET(alimenti!$A$1:$BP$202,alimenti!K$1,$A8:$A9)*$M9/100</f>
        <v>0.00412226982</v>
      </c>
      <c r="R9" s="101">
        <f>DGET(alimenti!$A$1:$BP$202,alimenti!L$1,$A8:$A9)*$M9/100</f>
        <v>0.004607242740000001</v>
      </c>
      <c r="S9" s="101">
        <f>DGET(alimenti!$A$1:$BP$202,alimenti!N$1,$A8:$A9)*M9/100</f>
        <v>0.09726858</v>
      </c>
      <c r="T9" s="101">
        <f>DGET(alimenti!$A$1:$BP$202,alimenti!O$1,$A8:$A9)*$G9/100</f>
        <v>0.24768</v>
      </c>
      <c r="U9" s="101">
        <f>DGET(alimenti!$A$1:$BP$202,alimenti!P$1,$A8:$A9)*$G9/100</f>
        <v>0.376164</v>
      </c>
      <c r="V9" s="101">
        <f>DGET(alimenti!$A$1:$BP$202,alimenti!Q$1,$A8:$A9)*$G9/100</f>
        <v>0.32895</v>
      </c>
      <c r="W9" s="101">
        <f>DGET(alimenti!$A$1:$BP$202,alimenti!R$1,$A8:$A9)*$G9/100</f>
        <v>0.06966</v>
      </c>
      <c r="X9" s="101">
        <f>DGET(alimenti!$A$1:$BP$202,alimenti!S$1,$A8:$A9)*$G9/100</f>
        <v>0.376164</v>
      </c>
      <c r="Y9" s="101">
        <f>DGET(alimenti!$A$1:$BP$202,alimenti!U$1,$A8:$A9)*$G9/100</f>
        <v>0.0007740000000000001</v>
      </c>
      <c r="Z9" s="101">
        <f>DGET(alimenti!$A$1:$BP$202,alimenti!V$1,$A8:$A9)*$G9/100</f>
        <v>0.160218</v>
      </c>
      <c r="AA9" s="101">
        <f>DGET(alimenti!$A$1:$BP$202,alimenti!W$1,$A8:$A9)*$G9/100</f>
        <v>0.02322</v>
      </c>
      <c r="AB9" s="101">
        <f>DGET(alimenti!$A$1:$BP$202,alimenti!X$1,$A8:$A9)*$G9/100</f>
        <v>0.0126162</v>
      </c>
      <c r="AC9" s="101">
        <f>DGET(alimenti!$A$1:$BP$202,alimenti!Y$1,$A8:$A9)*$G9/100</f>
        <v>0.0020898</v>
      </c>
      <c r="AD9" s="101">
        <f>DGET(alimenti!$A$1:$BP$202,alimenti!Z$1,$A8:$A9)*$G9/100</f>
        <v>0.0467496</v>
      </c>
      <c r="AE9" s="101">
        <f>DGET(alimenti!$A$1:$BP$202,alimenti!AA$1,$A8:$A9)*$G9/100</f>
        <v>0.0002322</v>
      </c>
      <c r="AF9" s="101">
        <f>DGET(alimenti!$A$1:$BP$202,alimenti!AB$1,$A8:$A9)*$G9/100</f>
        <v>0.0023994000000000003</v>
      </c>
      <c r="AG9" s="101">
        <f>DGET(alimenti!$A$1:$BP$202,alimenti!AC$1,$A8:$A9)*$G9/100</f>
        <v>0.022446</v>
      </c>
      <c r="AH9" s="101">
        <f>DGET(alimenti!$A$1:$BP$202,alimenti!AD$1,$A8:$A9)*$G9/100</f>
        <v>0.007352999999999999</v>
      </c>
      <c r="AI9" s="101">
        <f>DGET(alimenti!$A$1:$BP$202,alimenti!AE$1,$A8:$A9)*$G9/100</f>
        <v>0.006966</v>
      </c>
      <c r="AJ9" s="101">
        <f>DGET(alimenti!$A$1:$BP$202,alimenti!AF$1,$A8:$A9)*$G9/100</f>
        <v>0.0774</v>
      </c>
      <c r="AK9" s="101">
        <f>DGET(alimenti!$A$1:$BP$202,alimenti!AG$1,$A8:$A9)*$G9/100</f>
        <v>0.774</v>
      </c>
      <c r="AL9" s="101">
        <f>DGET(alimenti!$A$1:$BP$202,alimenti!AH$1,$A8:$A9)*$G9/100</f>
        <v>0</v>
      </c>
      <c r="AM9" s="101">
        <f>DGET(alimenti!$A$1:$BP$202,alimenti!AI$1,$A8:$A9)*$G9/100</f>
        <v>0</v>
      </c>
      <c r="AN9" s="101">
        <f>DGET(alimenti!$A$1:$BP$202,alimenti!AJ$1,$A8:$A9)*$G9/100</f>
        <v>0.074304</v>
      </c>
      <c r="AO9" s="101">
        <f>DGET(alimenti!$A$1:$BP$202,alimenti!AK$1,$A8:$A9)*$G9/100</f>
        <v>0</v>
      </c>
      <c r="AP9" s="101">
        <f>DGET(alimenti!$A$1:$BP$202,alimenti!AL$1,$A8:$A9)*$G9/100</f>
        <v>0.1082052</v>
      </c>
      <c r="AQ9" s="101">
        <f>DGET(alimenti!$A$1:$BP$202,alimenti!AM$1,$A8:$A9)*$G9/100</f>
        <v>0.038390400000000005</v>
      </c>
      <c r="AR9" s="101">
        <f>DGET(alimenti!$A$1:$BP$202,alimenti!AN$1,$A8:$A9)*$G9/100</f>
        <v>0.0287928</v>
      </c>
      <c r="AS9" s="101">
        <f>DGET(alimenti!$A$1:$BP$202,alimenti!AO$1,$A8:$A9)*$G9/100</f>
        <v>0.0356814</v>
      </c>
      <c r="AT9" s="101">
        <f>DGET(alimenti!$A$1:$BP$202,alimenti!AP$1,$A8:$A9)*$G9/100</f>
        <v>0</v>
      </c>
      <c r="AU9" s="101">
        <f>DGET(alimenti!$A$1:$BP$202,alimenti!AQ$1,$A8:$A9)*$G9/100</f>
        <v>0.0010062</v>
      </c>
      <c r="AV9" s="101">
        <f>DGET(alimenti!$A$1:$BP$202,alimenti!AR$1,$A8:$A9)*$G9/100</f>
        <v>0.0040248</v>
      </c>
      <c r="AW9" s="101">
        <f>DGET(alimenti!$A$1:$BP$202,alimenti!AS$1,$A8:$A9)*$G9/100</f>
        <v>0.0030960000000000002</v>
      </c>
      <c r="AX9" s="101">
        <f>DGET(alimenti!$A$1:$BP$202,alimenti!AT$1,$A8:$A9)*$G9/100</f>
        <v>0.005108400000000001</v>
      </c>
      <c r="AY9" s="101">
        <f>DGET(alimenti!$A$1:$BP$202,alimenti!AU$1,$A8:$A9)*$G9/100</f>
        <v>0.0032508</v>
      </c>
      <c r="AZ9" s="101">
        <f>DGET(alimenti!$A$1:$BP$202,alimenti!AV$1,$A8:$A9)*$G9/100</f>
        <v>0.0035604</v>
      </c>
      <c r="BA9" s="101">
        <f>DGET(alimenti!$A$1:$BP$202,alimenti!AW$1,$A8:$A9)*$G9/100</f>
        <v>0</v>
      </c>
      <c r="BB9" s="101">
        <f>DGET(alimenti!$A$1:$BP$202,alimenti!AX$1,$A8:$A9)*$G9/100</f>
        <v>0</v>
      </c>
      <c r="BC9" s="101">
        <f>DGET(alimenti!$A$1:$BP$202,alimenti!AY$1,$A8:$A9)*$G9/100</f>
        <v>0</v>
      </c>
      <c r="BD9" s="101">
        <f>DGET(alimenti!$A$1:$BP$202,alimenti!AZ$1,$A8:$A9)*$G9/100</f>
        <v>0</v>
      </c>
      <c r="BE9" s="101">
        <f>DGET(alimenti!$A$1:$BP$202,alimenti!BA$1,$A8:$A9)*$G9/100</f>
        <v>0</v>
      </c>
      <c r="BF9" s="101">
        <f>DGET(alimenti!$A$1:$BP$202,alimenti!BB$1,$A8:$A9)*$G9/100</f>
        <v>0</v>
      </c>
      <c r="BG9" s="101">
        <f>DGET(alimenti!$A$1:$BP$202,alimenti!BC$1,$A8:$A9)*$G9/100</f>
        <v>0</v>
      </c>
      <c r="BH9" s="101">
        <f>DGET(alimenti!$A$1:$BP$202,alimenti!BD$1,$A8:$A9)*$G9/100</f>
        <v>0</v>
      </c>
      <c r="BI9" s="101">
        <f>DGET(alimenti!$A$1:$BP$202,alimenti!BE$1,$A8:$A9)*$G9/100</f>
        <v>0</v>
      </c>
      <c r="BJ9" s="101">
        <f>DGET(alimenti!$A$1:$BP$202,alimenti!BF$1,$A8:$A9)*$G9/100</f>
        <v>0</v>
      </c>
      <c r="BK9" s="101">
        <f>DGET(alimenti!$A$1:$BP$202,alimenti!BG$1,$A8:$A9)*$G9/100</f>
        <v>0</v>
      </c>
      <c r="BL9" s="101">
        <f>DGET(alimenti!$A$1:$BP$202,alimenti!BH$1,$A8:$A9)*$G9/100</f>
        <v>0</v>
      </c>
      <c r="BM9" s="101">
        <f>DGET(alimenti!$A$1:$BP$202,alimenti!BI$1,$A8:$A9)*$G9/100</f>
        <v>0</v>
      </c>
      <c r="BN9" s="101">
        <f>DGET(alimenti!$A$1:$BP$202,alimenti!BJ$1,$A8:$A9)*$G9/100</f>
        <v>0</v>
      </c>
      <c r="BO9" s="101">
        <f>DGET(alimenti!$A$1:$BP$202,alimenti!BK$1,$A8:$A9)*$G9/100</f>
        <v>-0.1394748</v>
      </c>
      <c r="BP9" s="101">
        <f>DGET(alimenti!$A$1:$BP$202,alimenti!BL$1,$A8:$A9)*$G9/100</f>
        <v>0</v>
      </c>
      <c r="BQ9" s="101">
        <f>DGET(alimenti!$A$1:$BP$202,alimenti!BM$1,$A8:$A9)*$G9/100</f>
        <v>0.9288</v>
      </c>
      <c r="BR9" s="101">
        <f>DGET(alimenti!$A$1:$BP$202,alimenti!BN$1,$A8:$A9)*$G9/100</f>
        <v>0.324306</v>
      </c>
      <c r="BS9" s="101">
        <f>DGET(alimenti!$A$1:$BP$202,alimenti!BO$1,$A8:$A9)*$G9/100</f>
        <v>0.38080800000000004</v>
      </c>
      <c r="BT9" s="101">
        <f>DGET(alimenti!$A$1:$BP$202,alimenti!BP$1,$A8:$A9)*$G9/100</f>
        <v>0.068886</v>
      </c>
      <c r="BU9" s="107">
        <f>DGET(alimenti!$A$1:$BP$202,alimenti!C$1,$A8:$A9)*$D9</f>
        <v>0.10260000000000001</v>
      </c>
      <c r="BV9" s="107">
        <f>IF(G9=0,0,(BU9/G9*100)*G9/$G$39)</f>
        <v>0.4696593642112241</v>
      </c>
      <c r="BW9" s="107">
        <f>IF(K9=0,0,(BU9/K9*100)*K9/$K$39)</f>
        <v>0.4988894264295496</v>
      </c>
      <c r="BX9" s="108">
        <f>IF(L9=0,0,(BU9/L9*100)*L9/$L$39)</f>
        <v>0.5190458985306753</v>
      </c>
      <c r="BZ9" s="70" t="str">
        <f>L1</f>
        <v>UFC </v>
      </c>
      <c r="CA9" s="4" t="s">
        <v>198</v>
      </c>
      <c r="CB9" s="151">
        <f>L41</f>
        <v>90.48513157328563</v>
      </c>
      <c r="CC9" s="204"/>
      <c r="CD9" s="204"/>
      <c r="CE9" s="1"/>
      <c r="CF9" s="18"/>
      <c r="CG9" s="78">
        <f>CG7+1</f>
        <v>5</v>
      </c>
      <c r="CH9" s="44" t="str">
        <f>INDEX(alimenti!$B$3:$B$202,CG9)</f>
        <v>Carbonato Mg</v>
      </c>
    </row>
    <row r="10" spans="1:86" s="3" customFormat="1" ht="12.75" hidden="1">
      <c r="A10" s="199" t="s">
        <v>8</v>
      </c>
      <c r="B10" s="200" t="s">
        <v>4</v>
      </c>
      <c r="C10" s="194"/>
      <c r="D10" s="193"/>
      <c r="E10" s="201"/>
      <c r="F10" s="202"/>
      <c r="G10" s="153"/>
      <c r="H10" s="190"/>
      <c r="I10" s="153">
        <f t="shared" si="0"/>
        <v>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109"/>
      <c r="BV10" s="107"/>
      <c r="BW10" s="107"/>
      <c r="BX10" s="108"/>
      <c r="BY10" s="8"/>
      <c r="BZ10" s="70"/>
      <c r="CA10" s="4"/>
      <c r="CB10" s="151"/>
      <c r="CC10" s="203"/>
      <c r="CD10" s="203"/>
      <c r="CF10" s="18"/>
      <c r="CG10" s="78"/>
      <c r="CH10" s="79" t="s">
        <v>0</v>
      </c>
    </row>
    <row r="11" spans="1:86" ht="12.75">
      <c r="A11" s="195" t="str">
        <f>DGET(alimenti!$A$1:$B$202,alimenti!$B$1,B10:B11)</f>
        <v>Medica fie. 3°t</v>
      </c>
      <c r="B11" s="196">
        <f>IF(C11="",0,C11)</f>
        <v>57</v>
      </c>
      <c r="C11" s="192">
        <v>57</v>
      </c>
      <c r="D11" s="193">
        <v>0.5</v>
      </c>
      <c r="E11" s="197"/>
      <c r="F11" s="198"/>
      <c r="G11" s="153">
        <f>DGET(alimenti!$A$1:$W$202,alimenti!D$1,$A10:$A11)*$D11/100</f>
        <v>0.43</v>
      </c>
      <c r="H11" s="189">
        <f>$D11/$D$39*100</f>
        <v>1.3137151865475567</v>
      </c>
      <c r="I11" s="153">
        <f t="shared" si="0"/>
        <v>1.968357959169847</v>
      </c>
      <c r="J11" s="101">
        <f>DGET(alimenti!$A$1:$BP$202,alimenti!D$1,$A10:$A11)*$G11/100</f>
        <v>0.36979999999999996</v>
      </c>
      <c r="K11" s="101">
        <f>DGET(alimenti!$A$1:$BP$202,alimenti!E$1,$A10:$A11)*$G11/100</f>
        <v>0.3096</v>
      </c>
      <c r="L11" s="101">
        <f>DGET(alimenti!$A$1:$BP$202,alimenti!F$1,$A10:$A11)*$G11/100</f>
        <v>0.2709</v>
      </c>
      <c r="M11" s="101">
        <f>DGET(alimenti!$A$1:$BP$202,alimenti!G$1,$A10:$A11)*$G11/100</f>
        <v>0.0774</v>
      </c>
      <c r="N11" s="101">
        <f>DGET(alimenti!$A$1:$BP$202,alimenti!H$1,$A10:$A11)*$G11/100</f>
        <v>0.035862</v>
      </c>
      <c r="O11" s="101">
        <f>DGET(alimenti!$A$1:$BP$202,alimenti!I$1,$A10:$A11)*$G11/100</f>
        <v>0.047729999999999995</v>
      </c>
      <c r="P11" s="101">
        <f>DGET(alimenti!$A$1:$BP$202,alimenti!J$1,$A10:$A11)*$G11/100</f>
        <v>0.013545</v>
      </c>
      <c r="Q11" s="101">
        <f>DGET(alimenti!$A$1:$BP$202,alimenti!K$1,$A10:$A11)*$M11/100</f>
        <v>0.00236844</v>
      </c>
      <c r="R11" s="101">
        <f>DGET(alimenti!$A$1:$BP$202,alimenti!L$1,$A10:$A11)*$M11/100</f>
        <v>0.00264708</v>
      </c>
      <c r="S11" s="101">
        <f>DGET(alimenti!$A$1:$BP$202,alimenti!N$1,$A10:$A11)*M11/100</f>
        <v>0.054954</v>
      </c>
      <c r="T11" s="101">
        <f>DGET(alimenti!$A$1:$BP$202,alimenti!O$1,$A10:$A11)*$G11/100</f>
        <v>0.11498199999999999</v>
      </c>
      <c r="U11" s="101">
        <f>DGET(alimenti!$A$1:$BP$202,alimenti!P$1,$A10:$A11)*$G11/100</f>
        <v>0.18894199999999997</v>
      </c>
      <c r="V11" s="101">
        <f>DGET(alimenti!$A$1:$BP$202,alimenti!Q$1,$A10:$A11)*$G11/100</f>
        <v>0.172</v>
      </c>
      <c r="W11" s="101">
        <f>DGET(alimenti!$A$1:$BP$202,alimenti!R$1,$A10:$A11)*$G11/100</f>
        <v>0.0387</v>
      </c>
      <c r="X11" s="101">
        <f>DGET(alimenti!$A$1:$BP$202,alimenti!S$1,$A10:$A11)*$G11/100</f>
        <v>0.18894199999999997</v>
      </c>
      <c r="Y11" s="101">
        <f>DGET(alimenti!$A$1:$BP$202,alimenti!U$1,$A10:$A11)*$G11/100</f>
        <v>0.00043000000000000004</v>
      </c>
      <c r="Z11" s="101">
        <f>DGET(alimenti!$A$1:$BP$202,alimenti!V$1,$A10:$A11)*$G11/100</f>
        <v>0.10775799999999998</v>
      </c>
      <c r="AA11" s="101">
        <f>DGET(alimenti!$A$1:$BP$202,alimenti!W$1,$A10:$A11)*$G11/100</f>
        <v>0.0129</v>
      </c>
      <c r="AB11" s="101">
        <f>DGET(alimenti!$A$1:$BP$202,alimenti!X$1,$A10:$A11)*$G11/100</f>
        <v>0.006579000000000001</v>
      </c>
      <c r="AC11" s="101">
        <f>DGET(alimenti!$A$1:$BP$202,alimenti!Y$1,$A10:$A11)*$G11/100</f>
        <v>0.0012900000000000001</v>
      </c>
      <c r="AD11" s="101">
        <f>DGET(alimenti!$A$1:$BP$202,alimenti!Z$1,$A10:$A11)*$G11/100</f>
        <v>0.021929999999999995</v>
      </c>
      <c r="AE11" s="101">
        <f>DGET(alimenti!$A$1:$BP$202,alimenti!AA$1,$A10:$A11)*$G11/100</f>
        <v>0.000129</v>
      </c>
      <c r="AF11" s="101">
        <f>DGET(alimenti!$A$1:$BP$202,alimenti!AB$1,$A10:$A11)*$G11/100</f>
        <v>0.001419</v>
      </c>
      <c r="AG11" s="101">
        <f>DGET(alimenti!$A$1:$BP$202,alimenti!AC$1,$A10:$A11)*$G11/100</f>
        <v>0.012469999999999998</v>
      </c>
      <c r="AH11" s="101">
        <f>DGET(alimenti!$A$1:$BP$202,alimenti!AD$1,$A10:$A11)*$G11/100</f>
        <v>0.004085</v>
      </c>
      <c r="AI11" s="101">
        <f>DGET(alimenti!$A$1:$BP$202,alimenti!AE$1,$A10:$A11)*$G11/100</f>
        <v>0.00387</v>
      </c>
      <c r="AJ11" s="101">
        <f>DGET(alimenti!$A$1:$BP$202,alimenti!AF$1,$A10:$A11)*$G11/100</f>
        <v>0.043</v>
      </c>
      <c r="AK11" s="101">
        <f>DGET(alimenti!$A$1:$BP$202,alimenti!AG$1,$A10:$A11)*$G11/100</f>
        <v>0.43</v>
      </c>
      <c r="AL11" s="101">
        <f>DGET(alimenti!$A$1:$BP$202,alimenti!AH$1,$A10:$A11)*$G11/100</f>
        <v>0</v>
      </c>
      <c r="AM11" s="101">
        <f>DGET(alimenti!$A$1:$BP$202,alimenti!AI$1,$A10:$A11)*$G11/100</f>
        <v>0</v>
      </c>
      <c r="AN11" s="101">
        <f>DGET(alimenti!$A$1:$BP$202,alimenti!AJ$1,$A10:$A11)*$G11/100</f>
        <v>0.034485999999999996</v>
      </c>
      <c r="AO11" s="101">
        <f>DGET(alimenti!$A$1:$BP$202,alimenti!AK$1,$A10:$A11)*$G11/100</f>
        <v>0</v>
      </c>
      <c r="AP11" s="101">
        <f>DGET(alimenti!$A$1:$BP$202,alimenti!AL$1,$A10:$A11)*$G11/100</f>
        <v>0.061146000000000006</v>
      </c>
      <c r="AQ11" s="101">
        <f>DGET(alimenti!$A$1:$BP$202,alimenti!AM$1,$A10:$A11)*$G11/100</f>
        <v>0.022445999999999997</v>
      </c>
      <c r="AR11" s="101">
        <f>DGET(alimenti!$A$1:$BP$202,alimenti!AN$1,$A10:$A11)*$G11/100</f>
        <v>0.016254</v>
      </c>
      <c r="AS11" s="101">
        <f>DGET(alimenti!$A$1:$BP$202,alimenti!AO$1,$A10:$A11)*$G11/100</f>
        <v>0.020855</v>
      </c>
      <c r="AT11" s="101">
        <f>DGET(alimenti!$A$1:$BP$202,alimenti!AP$1,$A10:$A11)*$G11/100</f>
        <v>0</v>
      </c>
      <c r="AU11" s="101">
        <f>DGET(alimenti!$A$1:$BP$202,alimenti!AQ$1,$A10:$A11)*$G11/100</f>
        <v>0.000602</v>
      </c>
      <c r="AV11" s="101">
        <f>DGET(alimenti!$A$1:$BP$202,alimenti!AR$1,$A10:$A11)*$G11/100</f>
        <v>0.002408</v>
      </c>
      <c r="AW11" s="101">
        <f>DGET(alimenti!$A$1:$BP$202,alimenti!AS$1,$A10:$A11)*$G11/100</f>
        <v>0.001892</v>
      </c>
      <c r="AX11" s="101">
        <f>DGET(alimenti!$A$1:$BP$202,alimenti!AT$1,$A10:$A11)*$G11/100</f>
        <v>0.0030529999999999997</v>
      </c>
      <c r="AY11" s="101">
        <f>DGET(alimenti!$A$1:$BP$202,alimenti!AU$1,$A10:$A11)*$G11/100</f>
        <v>0.001935</v>
      </c>
      <c r="AZ11" s="101">
        <f>DGET(alimenti!$A$1:$BP$202,alimenti!AV$1,$A10:$A11)*$G11/100</f>
        <v>0.002107</v>
      </c>
      <c r="BA11" s="101">
        <f>DGET(alimenti!$A$1:$BP$202,alimenti!AW$1,$A10:$A11)*$G11/100</f>
        <v>0</v>
      </c>
      <c r="BB11" s="101">
        <f>DGET(alimenti!$A$1:$BP$202,alimenti!AX$1,$A10:$A11)*$G11/100</f>
        <v>0</v>
      </c>
      <c r="BC11" s="101">
        <f>DGET(alimenti!$A$1:$BP$202,alimenti!AY$1,$A10:$A11)*$G11/100</f>
        <v>0</v>
      </c>
      <c r="BD11" s="101">
        <f>DGET(alimenti!$A$1:$BP$202,alimenti!AZ$1,$A10:$A11)*$G11/100</f>
        <v>0</v>
      </c>
      <c r="BE11" s="101">
        <f>DGET(alimenti!$A$1:$BP$202,alimenti!BA$1,$A10:$A11)*$G11/100</f>
        <v>0</v>
      </c>
      <c r="BF11" s="101">
        <f>DGET(alimenti!$A$1:$BP$202,alimenti!BB$1,$A10:$A11)*$G11/100</f>
        <v>0</v>
      </c>
      <c r="BG11" s="101">
        <f>DGET(alimenti!$A$1:$BP$202,alimenti!BC$1,$A10:$A11)*$G11/100</f>
        <v>0</v>
      </c>
      <c r="BH11" s="101">
        <f>DGET(alimenti!$A$1:$BP$202,alimenti!BD$1,$A10:$A11)*$G11/100</f>
        <v>0</v>
      </c>
      <c r="BI11" s="101">
        <f>DGET(alimenti!$A$1:$BP$202,alimenti!BE$1,$A10:$A11)*$G11/100</f>
        <v>0</v>
      </c>
      <c r="BJ11" s="101">
        <f>DGET(alimenti!$A$1:$BP$202,alimenti!BF$1,$A10:$A11)*$G11/100</f>
        <v>0</v>
      </c>
      <c r="BK11" s="101">
        <f>DGET(alimenti!$A$1:$BP$202,alimenti!BG$1,$A10:$A11)*$G11/100</f>
        <v>0</v>
      </c>
      <c r="BL11" s="101">
        <f>DGET(alimenti!$A$1:$BP$202,alimenti!BH$1,$A10:$A11)*$G11/100</f>
        <v>0</v>
      </c>
      <c r="BM11" s="101">
        <f>DGET(alimenti!$A$1:$BP$202,alimenti!BI$1,$A10:$A11)*$G11/100</f>
        <v>0</v>
      </c>
      <c r="BN11" s="101">
        <f>DGET(alimenti!$A$1:$BP$202,alimenti!BJ$1,$A10:$A11)*$G11/100</f>
        <v>0</v>
      </c>
      <c r="BO11" s="101">
        <f>DGET(alimenti!$A$1:$BP$202,alimenti!BK$1,$A10:$A11)*$G11/100</f>
        <v>-0.077486</v>
      </c>
      <c r="BP11" s="101">
        <f>DGET(alimenti!$A$1:$BP$202,alimenti!BL$1,$A10:$A11)*$G11/100</f>
        <v>0</v>
      </c>
      <c r="BQ11" s="101">
        <f>DGET(alimenti!$A$1:$BP$202,alimenti!BM$1,$A10:$A11)*$G11/100</f>
        <v>0.516</v>
      </c>
      <c r="BR11" s="101">
        <f>DGET(alimenti!$A$1:$BP$202,alimenti!BN$1,$A10:$A11)*$G11/100</f>
        <v>0.18017</v>
      </c>
      <c r="BS11" s="101">
        <f>DGET(alimenti!$A$1:$BP$202,alimenti!BO$1,$A10:$A11)*$G11/100</f>
        <v>0.21156000000000003</v>
      </c>
      <c r="BT11" s="101">
        <f>DGET(alimenti!$A$1:$BP$202,alimenti!BP$1,$A10:$A11)*$G11/100</f>
        <v>0.03827</v>
      </c>
      <c r="BU11" s="107">
        <f>DGET(alimenti!$A$1:$BP$202,alimenti!C$1,$A10:$A11)*$D11</f>
        <v>0.057</v>
      </c>
      <c r="BV11" s="107">
        <f>IF(G11=0,0,(BU11/G11*100)*G11/$G$39)</f>
        <v>0.2609218690062356</v>
      </c>
      <c r="BW11" s="107">
        <f>IF(K11=0,0,(BU11/K11*100)*K11/$K$39)</f>
        <v>0.27716079246086084</v>
      </c>
      <c r="BX11" s="108">
        <f>IF(L11=0,0,(BU11/L11*100)*L11/$L$39)</f>
        <v>0.2883588325170418</v>
      </c>
      <c r="BZ11" s="211" t="str">
        <f>M1</f>
        <v>PG </v>
      </c>
      <c r="CA11" s="4" t="s">
        <v>181</v>
      </c>
      <c r="CB11" s="151">
        <f>M41</f>
        <v>16.01730591303886</v>
      </c>
      <c r="CC11" s="204">
        <v>16</v>
      </c>
      <c r="CD11" s="204">
        <v>16</v>
      </c>
      <c r="CF11" s="18"/>
      <c r="CG11" s="78">
        <f>CG9+1</f>
        <v>6</v>
      </c>
      <c r="CH11" s="44" t="str">
        <f>INDEX(alimenti!$B$3:$B$202,CG11)</f>
        <v>Clorur di sodio</v>
      </c>
    </row>
    <row r="12" spans="1:86" s="3" customFormat="1" ht="12.75" hidden="1">
      <c r="A12" s="199" t="s">
        <v>8</v>
      </c>
      <c r="B12" s="200" t="s">
        <v>4</v>
      </c>
      <c r="C12" s="194"/>
      <c r="D12" s="193"/>
      <c r="E12" s="201"/>
      <c r="F12" s="202"/>
      <c r="G12" s="153"/>
      <c r="H12" s="190"/>
      <c r="I12" s="153">
        <f t="shared" si="0"/>
        <v>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109"/>
      <c r="BV12" s="107"/>
      <c r="BW12" s="107"/>
      <c r="BX12" s="108"/>
      <c r="BY12" s="8"/>
      <c r="BZ12" s="70"/>
      <c r="CA12" s="4"/>
      <c r="CB12" s="151"/>
      <c r="CC12" s="203"/>
      <c r="CD12" s="203"/>
      <c r="CF12" s="18"/>
      <c r="CG12" s="78"/>
      <c r="CH12" s="79" t="s">
        <v>0</v>
      </c>
    </row>
    <row r="13" spans="1:86" ht="12.75">
      <c r="A13" s="195" t="str">
        <f>DGET(alimenti!$A$1:$B$202,alimenti!$B$1,B12:B13)</f>
        <v>Mais farina med</v>
      </c>
      <c r="B13" s="196">
        <f>IF(C13="",0,C13)</f>
        <v>44</v>
      </c>
      <c r="C13" s="192">
        <v>44</v>
      </c>
      <c r="D13" s="193">
        <v>4.2</v>
      </c>
      <c r="E13" s="197"/>
      <c r="F13" s="198"/>
      <c r="G13" s="153">
        <f>DGET(alimenti!$A$1:$W$202,alimenti!D$1,$A12:$A13)*$D13/100</f>
        <v>3.612</v>
      </c>
      <c r="H13" s="189">
        <f>$D13/$D$39*100</f>
        <v>11.035207566999476</v>
      </c>
      <c r="I13" s="153">
        <f t="shared" si="0"/>
        <v>16.534206857026717</v>
      </c>
      <c r="J13" s="101">
        <f>DGET(alimenti!$A$1:$BP$202,alimenti!D$1,$A12:$A13)*$G13/100</f>
        <v>3.10632</v>
      </c>
      <c r="K13" s="101">
        <f>DGET(alimenti!$A$1:$BP$202,alimenti!E$1,$A12:$A13)*$G13/100</f>
        <v>4.62336</v>
      </c>
      <c r="L13" s="101">
        <f>DGET(alimenti!$A$1:$BP$202,alimenti!F$1,$A12:$A13)*$G13/100</f>
        <v>4.6956</v>
      </c>
      <c r="M13" s="101">
        <f>DGET(alimenti!$A$1:$BP$202,alimenti!G$1,$A12:$A13)*$G13/100</f>
        <v>0.3781764</v>
      </c>
      <c r="N13" s="101">
        <f>DGET(alimenti!$A$1:$BP$202,alimenti!H$1,$A12:$A13)*$G13/100</f>
        <v>0.4486104</v>
      </c>
      <c r="O13" s="101">
        <f>DGET(alimenti!$A$1:$BP$202,alimenti!I$1,$A12:$A13)*$G13/100</f>
        <v>0.30882600000000004</v>
      </c>
      <c r="P13" s="101">
        <f>DGET(alimenti!$A$1:$BP$202,alimenti!J$1,$A12:$A13)*$G13/100</f>
        <v>0.231168</v>
      </c>
      <c r="Q13" s="101">
        <f>DGET(alimenti!$A$1:$BP$202,alimenti!K$1,$A12:$A13)*$M13/100</f>
        <v>0.013937464316160003</v>
      </c>
      <c r="R13" s="101">
        <f>DGET(alimenti!$A$1:$BP$202,alimenti!L$1,$A12:$A13)*$M13/100</f>
        <v>0.016431953668200005</v>
      </c>
      <c r="S13" s="101">
        <f>DGET(alimenti!$A$1:$BP$202,alimenti!N$1,$A12:$A13)*M13/100</f>
        <v>0.17017938000000002</v>
      </c>
      <c r="T13" s="101">
        <f>DGET(alimenti!$A$1:$BP$202,alimenti!O$1,$A12:$A13)*$G13/100</f>
        <v>0.0924672</v>
      </c>
      <c r="U13" s="101">
        <f>DGET(alimenti!$A$1:$BP$202,alimenti!P$1,$A12:$A13)*$G13/100</f>
        <v>0.3778152000000001</v>
      </c>
      <c r="V13" s="101">
        <f>DGET(alimenti!$A$1:$BP$202,alimenti!Q$1,$A12:$A13)*$G13/100</f>
        <v>0.12642</v>
      </c>
      <c r="W13" s="101">
        <f>DGET(alimenti!$A$1:$BP$202,alimenti!R$1,$A12:$A13)*$G13/100</f>
        <v>0.0418992</v>
      </c>
      <c r="X13" s="101">
        <f>DGET(alimenti!$A$1:$BP$202,alimenti!S$1,$A12:$A13)*$G13/100</f>
        <v>0</v>
      </c>
      <c r="Y13" s="101">
        <f>DGET(alimenti!$A$1:$BP$202,alimenti!U$1,$A12:$A13)*$G13/100</f>
        <v>2.7270600000000003</v>
      </c>
      <c r="Z13" s="101">
        <f>DGET(alimenti!$A$1:$BP$202,alimenti!V$1,$A12:$A13)*$G13/100</f>
        <v>2.6244792</v>
      </c>
      <c r="AA13" s="101">
        <f>DGET(alimenti!$A$1:$BP$202,alimenti!W$1,$A12:$A13)*$G13/100</f>
        <v>0.17698800000000003</v>
      </c>
      <c r="AB13" s="101">
        <f>DGET(alimenti!$A$1:$BP$202,alimenti!X$1,$A12:$A13)*$G13/100</f>
        <v>0.0010835999999999999</v>
      </c>
      <c r="AC13" s="101">
        <f>DGET(alimenti!$A$1:$BP$202,alimenti!Y$1,$A12:$A13)*$G13/100</f>
        <v>0.0119196</v>
      </c>
      <c r="AD13" s="101">
        <f>DGET(alimenti!$A$1:$BP$202,alimenti!Z$1,$A12:$A13)*$G13/100</f>
        <v>0.0032508</v>
      </c>
      <c r="AE13" s="101">
        <f>DGET(alimenti!$A$1:$BP$202,alimenti!AA$1,$A12:$A13)*$G13/100</f>
        <v>0.0010835999999999999</v>
      </c>
      <c r="AF13" s="101">
        <f>DGET(alimenti!$A$1:$BP$202,alimenti!AB$1,$A12:$A13)*$G13/100</f>
        <v>0.0046956</v>
      </c>
      <c r="AG13" s="101">
        <f>DGET(alimenti!$A$1:$BP$202,alimenti!AC$1,$A12:$A13)*$G13/100</f>
        <v>0.0137256</v>
      </c>
      <c r="AH13" s="101">
        <f>DGET(alimenti!$A$1:$BP$202,alimenti!AD$1,$A12:$A13)*$G13/100</f>
        <v>0.0021671999999999998</v>
      </c>
      <c r="AI13" s="101">
        <f>DGET(alimenti!$A$1:$BP$202,alimenti!AE$1,$A12:$A13)*$G13/100</f>
        <v>0.0046956</v>
      </c>
      <c r="AJ13" s="101">
        <f>DGET(alimenti!$A$1:$BP$202,alimenti!AF$1,$A12:$A13)*$G13/100</f>
        <v>0.054541200000000005</v>
      </c>
      <c r="AK13" s="101">
        <f>DGET(alimenti!$A$1:$BP$202,alimenti!AG$1,$A12:$A13)*$G13/100</f>
        <v>0</v>
      </c>
      <c r="AL13" s="101">
        <f>DGET(alimenti!$A$1:$BP$202,alimenti!AH$1,$A12:$A13)*$G13/100</f>
        <v>3.612</v>
      </c>
      <c r="AM13" s="101">
        <f>DGET(alimenti!$A$1:$BP$202,alimenti!AI$1,$A12:$A13)*$G13/100</f>
        <v>0.19649280000000002</v>
      </c>
      <c r="AN13" s="101">
        <f>DGET(alimenti!$A$1:$BP$202,alimenti!AJ$1,$A12:$A13)*$G13/100</f>
        <v>0.014448</v>
      </c>
      <c r="AO13" s="101">
        <f>DGET(alimenti!$A$1:$BP$202,alimenti!AK$1,$A12:$A13)*$G13/100</f>
        <v>0.7978908</v>
      </c>
      <c r="AP13" s="101">
        <f>DGET(alimenti!$A$1:$BP$202,alimenti!AL$1,$A12:$A13)*$G13/100</f>
        <v>0.158928</v>
      </c>
      <c r="AQ13" s="101">
        <f>DGET(alimenti!$A$1:$BP$202,alimenti!AM$1,$A12:$A13)*$G13/100</f>
        <v>0.04153799999999999</v>
      </c>
      <c r="AR13" s="101">
        <f>DGET(alimenti!$A$1:$BP$202,alimenti!AN$1,$A12:$A13)*$G13/100</f>
        <v>0.21924840000000004</v>
      </c>
      <c r="AS13" s="101">
        <f>DGET(alimenti!$A$1:$BP$202,alimenti!AO$1,$A12:$A13)*$G13/100</f>
        <v>0.030340799999999998</v>
      </c>
      <c r="AT13" s="101">
        <f>DGET(alimenti!$A$1:$BP$202,alimenti!AP$1,$A12:$A13)*$G13/100</f>
        <v>0</v>
      </c>
      <c r="AU13" s="101">
        <f>DGET(alimenti!$A$1:$BP$202,alimenti!AQ$1,$A12:$A13)*$G13/100</f>
        <v>0.00903</v>
      </c>
      <c r="AV13" s="101">
        <f>DGET(alimenti!$A$1:$BP$202,alimenti!AR$1,$A12:$A13)*$G13/100</f>
        <v>0.0263676</v>
      </c>
      <c r="AW13" s="101">
        <f>DGET(alimenti!$A$1:$BP$202,alimenti!AS$1,$A12:$A13)*$G13/100</f>
        <v>0.022033200000000003</v>
      </c>
      <c r="AX13" s="101">
        <f>DGET(alimenti!$A$1:$BP$202,alimenti!AT$1,$A12:$A13)*$G13/100</f>
        <v>0.04515</v>
      </c>
      <c r="AY13" s="101">
        <f>DGET(alimenti!$A$1:$BP$202,alimenti!AU$1,$A12:$A13)*$G13/100</f>
        <v>0.022394400000000002</v>
      </c>
      <c r="AZ13" s="101">
        <f>DGET(alimenti!$A$1:$BP$202,alimenti!AV$1,$A12:$A13)*$G13/100</f>
        <v>0.024922800000000002</v>
      </c>
      <c r="BA13" s="101">
        <f>DGET(alimenti!$A$1:$BP$202,alimenti!AW$1,$A12:$A13)*$G13/100</f>
        <v>0</v>
      </c>
      <c r="BB13" s="101">
        <f>DGET(alimenti!$A$1:$BP$202,alimenti!AX$1,$A12:$A13)*$G13/100</f>
        <v>0</v>
      </c>
      <c r="BC13" s="101">
        <f>DGET(alimenti!$A$1:$BP$202,alimenti!AY$1,$A12:$A13)*$G13/100</f>
        <v>0</v>
      </c>
      <c r="BD13" s="101">
        <f>DGET(alimenti!$A$1:$BP$202,alimenti!AZ$1,$A12:$A13)*$G13/100</f>
        <v>0</v>
      </c>
      <c r="BE13" s="101">
        <f>DGET(alimenti!$A$1:$BP$202,alimenti!BA$1,$A12:$A13)*$G13/100</f>
        <v>0</v>
      </c>
      <c r="BF13" s="101">
        <f>DGET(alimenti!$A$1:$BP$202,alimenti!BB$1,$A12:$A13)*$G13/100</f>
        <v>0</v>
      </c>
      <c r="BG13" s="101">
        <f>DGET(alimenti!$A$1:$BP$202,alimenti!BC$1,$A12:$A13)*$G13/100</f>
        <v>0</v>
      </c>
      <c r="BH13" s="101">
        <f>DGET(alimenti!$A$1:$BP$202,alimenti!BD$1,$A12:$A13)*$G13/100</f>
        <v>0</v>
      </c>
      <c r="BI13" s="101">
        <f>DGET(alimenti!$A$1:$BP$202,alimenti!BE$1,$A12:$A13)*$G13/100</f>
        <v>0</v>
      </c>
      <c r="BJ13" s="101">
        <f>DGET(alimenti!$A$1:$BP$202,alimenti!BF$1,$A12:$A13)*$G13/100</f>
        <v>0</v>
      </c>
      <c r="BK13" s="101">
        <f>DGET(alimenti!$A$1:$BP$202,alimenti!BG$1,$A12:$A13)*$G13/100</f>
        <v>0</v>
      </c>
      <c r="BL13" s="101">
        <f>DGET(alimenti!$A$1:$BP$202,alimenti!BH$1,$A12:$A13)*$G13/100</f>
        <v>0</v>
      </c>
      <c r="BM13" s="101">
        <f>DGET(alimenti!$A$1:$BP$202,alimenti!BI$1,$A12:$A13)*$G13/100</f>
        <v>0</v>
      </c>
      <c r="BN13" s="101">
        <f>DGET(alimenti!$A$1:$BP$202,alimenti!BJ$1,$A12:$A13)*$G13/100</f>
        <v>0</v>
      </c>
      <c r="BO13" s="101">
        <f>DGET(alimenti!$A$1:$BP$202,alimenti!BK$1,$A12:$A13)*$G13/100</f>
        <v>-0.0101136</v>
      </c>
      <c r="BP13" s="101">
        <f>DGET(alimenti!$A$1:$BP$202,alimenti!BL$1,$A12:$A13)*$G13/100</f>
        <v>0</v>
      </c>
      <c r="BQ13" s="101">
        <f>DGET(alimenti!$A$1:$BP$202,alimenti!BM$1,$A12:$A13)*$G13/100</f>
        <v>1.2598656000000001</v>
      </c>
      <c r="BR13" s="101">
        <f>DGET(alimenti!$A$1:$BP$202,alimenti!BN$1,$A12:$A13)*$G13/100</f>
        <v>0.8632679999999999</v>
      </c>
      <c r="BS13" s="101">
        <f>DGET(alimenti!$A$1:$BP$202,alimenti!BO$1,$A12:$A13)*$G13/100</f>
        <v>2.6187</v>
      </c>
      <c r="BT13" s="101">
        <f>DGET(alimenti!$A$1:$BP$202,alimenti!BP$1,$A12:$A13)*$G13/100</f>
        <v>0.130032</v>
      </c>
      <c r="BU13" s="107">
        <f>DGET(alimenti!$A$1:$BP$202,alimenti!C$1,$A12:$A13)*$D13</f>
        <v>0.7602</v>
      </c>
      <c r="BV13" s="107">
        <f>IF(G13=0,0,(BU13/G13*100)*G13/$G$39)</f>
        <v>3.4798737687463204</v>
      </c>
      <c r="BW13" s="107">
        <f>IF(K13=0,0,(BU13/K13*100)*K13/$K$39)</f>
        <v>3.696449726820112</v>
      </c>
      <c r="BX13" s="108">
        <f>IF(L13=0,0,(BU13/L13*100)*L13/$L$39)</f>
        <v>3.845796218937809</v>
      </c>
      <c r="BZ13" s="70" t="str">
        <f>N1</f>
        <v>PDIE </v>
      </c>
      <c r="CA13" s="4" t="s">
        <v>181</v>
      </c>
      <c r="CB13" s="151">
        <f>N41</f>
        <v>11.088260017339863</v>
      </c>
      <c r="CC13" s="204"/>
      <c r="CD13" s="204"/>
      <c r="CF13" s="18"/>
      <c r="CG13" s="78">
        <f>CG11+1</f>
        <v>7</v>
      </c>
      <c r="CH13" s="44" t="str">
        <f>INDEX(alimenti!$B$3:$B$202,CG13)</f>
        <v>Colza f.e.non d</v>
      </c>
    </row>
    <row r="14" spans="1:86" s="3" customFormat="1" ht="12.75" hidden="1">
      <c r="A14" s="199" t="s">
        <v>8</v>
      </c>
      <c r="B14" s="196" t="s">
        <v>4</v>
      </c>
      <c r="C14" s="194"/>
      <c r="D14" s="193"/>
      <c r="E14" s="201"/>
      <c r="F14" s="202"/>
      <c r="G14" s="153"/>
      <c r="H14" s="190"/>
      <c r="I14" s="153">
        <f t="shared" si="0"/>
        <v>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109"/>
      <c r="BV14" s="107"/>
      <c r="BW14" s="107"/>
      <c r="BX14" s="108"/>
      <c r="BY14" s="8"/>
      <c r="BZ14" s="70"/>
      <c r="CA14" s="7"/>
      <c r="CB14" s="151"/>
      <c r="CC14" s="203"/>
      <c r="CD14" s="203"/>
      <c r="CF14" s="18"/>
      <c r="CG14" s="78"/>
      <c r="CH14" s="79" t="s">
        <v>0</v>
      </c>
    </row>
    <row r="15" spans="1:86" ht="12.75">
      <c r="A15" s="195" t="str">
        <f>DGET(alimenti!$A$1:$B$202,alimenti!$B$1,B14:B15)</f>
        <v>Soia f.e. 44 %</v>
      </c>
      <c r="B15" s="196">
        <f>IF(C15="",0,C15)</f>
        <v>89</v>
      </c>
      <c r="C15" s="192">
        <v>89</v>
      </c>
      <c r="D15" s="193">
        <v>2.8</v>
      </c>
      <c r="E15" s="197"/>
      <c r="F15" s="198"/>
      <c r="G15" s="153">
        <f>DGET(alimenti!$A$1:$W$202,alimenti!D$1,$A14:$A15)*$D15/100</f>
        <v>2.464</v>
      </c>
      <c r="H15" s="189">
        <f>$D15/$D$39*100</f>
        <v>7.356805044666317</v>
      </c>
      <c r="I15" s="153">
        <f t="shared" si="0"/>
        <v>11.279148863708148</v>
      </c>
      <c r="J15" s="101">
        <f>DGET(alimenti!$A$1:$BP$202,alimenti!D$1,$A14:$A15)*$G15/100</f>
        <v>2.16832</v>
      </c>
      <c r="K15" s="101">
        <f>DGET(alimenti!$A$1:$BP$202,alimenti!E$1,$A14:$A15)*$G15/100</f>
        <v>2.8089600000000003</v>
      </c>
      <c r="L15" s="101">
        <f>DGET(alimenti!$A$1:$BP$202,alimenti!F$1,$A14:$A15)*$G15/100</f>
        <v>2.7596800000000004</v>
      </c>
      <c r="M15" s="101">
        <f>DGET(alimenti!$A$1:$BP$202,alimenti!G$1,$A14:$A15)*$G15/100</f>
        <v>1.1901119999999998</v>
      </c>
      <c r="N15" s="101">
        <f>DGET(alimenti!$A$1:$BP$202,alimenti!H$1,$A14:$A15)*$G15/100</f>
        <v>0.5985056</v>
      </c>
      <c r="O15" s="101">
        <f>DGET(alimenti!$A$1:$BP$202,alimenti!I$1,$A14:$A15)*$G15/100</f>
        <v>0.8478623999999999</v>
      </c>
      <c r="P15" s="101">
        <f>DGET(alimenti!$A$1:$BP$202,alimenti!J$1,$A14:$A15)*$G15/100</f>
        <v>0.4518976</v>
      </c>
      <c r="Q15" s="101">
        <f>DGET(alimenti!$A$1:$BP$202,alimenti!K$1,$A14:$A15)*$M15/100</f>
        <v>0.139682255328</v>
      </c>
      <c r="R15" s="101">
        <f>DGET(alimenti!$A$1:$BP$202,alimenti!L$1,$A14:$A15)*$M15/100</f>
        <v>0.198889137216</v>
      </c>
      <c r="S15" s="101">
        <f>DGET(alimenti!$A$1:$BP$202,alimenti!N$1,$A14:$A15)*M15/100</f>
        <v>0.7735727999999998</v>
      </c>
      <c r="T15" s="101">
        <f>DGET(alimenti!$A$1:$BP$202,alimenti!O$1,$A14:$A15)*$G15/100</f>
        <v>0.20697600000000002</v>
      </c>
      <c r="U15" s="101">
        <f>DGET(alimenti!$A$1:$BP$202,alimenti!P$1,$A14:$A15)*$G15/100</f>
        <v>0.37797759999999997</v>
      </c>
      <c r="V15" s="101">
        <f>DGET(alimenti!$A$1:$BP$202,alimenti!Q$1,$A14:$A15)*$G15/100</f>
        <v>0.26857600000000004</v>
      </c>
      <c r="W15" s="101">
        <f>DGET(alimenti!$A$1:$BP$202,alimenti!R$1,$A14:$A15)*$G15/100</f>
        <v>0.019712</v>
      </c>
      <c r="X15" s="101">
        <f>DGET(alimenti!$A$1:$BP$202,alimenti!S$1,$A14:$A15)*$G15/100</f>
        <v>0</v>
      </c>
      <c r="Y15" s="101">
        <f>DGET(alimenti!$A$1:$BP$202,alimenti!U$1,$A14:$A15)*$G15/100</f>
        <v>0.0924</v>
      </c>
      <c r="Z15" s="101">
        <f>DGET(alimenti!$A$1:$BP$202,alimenti!V$1,$A14:$A15)*$G15/100</f>
        <v>0.6776000000000001</v>
      </c>
      <c r="AA15" s="101">
        <f>DGET(alimenti!$A$1:$BP$202,alimenti!W$1,$A14:$A15)*$G15/100</f>
        <v>0.0502656</v>
      </c>
      <c r="AB15" s="101">
        <f>DGET(alimenti!$A$1:$BP$202,alimenti!X$1,$A14:$A15)*$G15/100</f>
        <v>0.0083776</v>
      </c>
      <c r="AC15" s="101">
        <f>DGET(alimenti!$A$1:$BP$202,alimenti!Y$1,$A14:$A15)*$G15/100</f>
        <v>0.0162624</v>
      </c>
      <c r="AD15" s="101">
        <f>DGET(alimenti!$A$1:$BP$202,alimenti!Z$1,$A14:$A15)*$G15/100</f>
        <v>0.0128128</v>
      </c>
      <c r="AE15" s="101">
        <f>DGET(alimenti!$A$1:$BP$202,alimenti!AA$1,$A14:$A15)*$G15/100</f>
        <v>0.0004927999999999999</v>
      </c>
      <c r="AF15" s="101">
        <f>DGET(alimenti!$A$1:$BP$202,alimenti!AB$1,$A14:$A15)*$G15/100</f>
        <v>0.006899200000000001</v>
      </c>
      <c r="AG15" s="101">
        <f>DGET(alimenti!$A$1:$BP$202,alimenti!AC$1,$A14:$A15)*$G15/100</f>
        <v>0.053222399999999996</v>
      </c>
      <c r="AH15" s="101">
        <f>DGET(alimenti!$A$1:$BP$202,alimenti!AD$1,$A14:$A15)*$G15/100</f>
        <v>0.001232</v>
      </c>
      <c r="AI15" s="101">
        <f>DGET(alimenti!$A$1:$BP$202,alimenti!AE$1,$A14:$A15)*$G15/100</f>
        <v>0.0128128</v>
      </c>
      <c r="AJ15" s="101">
        <f>DGET(alimenti!$A$1:$BP$202,alimenti!AF$1,$A14:$A15)*$G15/100</f>
        <v>0.16804480000000002</v>
      </c>
      <c r="AK15" s="101">
        <f>DGET(alimenti!$A$1:$BP$202,alimenti!AG$1,$A14:$A15)*$G15/100</f>
        <v>0</v>
      </c>
      <c r="AL15" s="101">
        <f>DGET(alimenti!$A$1:$BP$202,alimenti!AH$1,$A14:$A15)*$G15/100</f>
        <v>2.464</v>
      </c>
      <c r="AM15" s="101">
        <f>DGET(alimenti!$A$1:$BP$202,alimenti!AI$1,$A14:$A15)*$G15/100</f>
        <v>0.08771839999999999</v>
      </c>
      <c r="AN15" s="101">
        <f>DGET(alimenti!$A$1:$BP$202,alimenti!AJ$1,$A14:$A15)*$G15/100</f>
        <v>0.009856</v>
      </c>
      <c r="AO15" s="101">
        <f>DGET(alimenti!$A$1:$BP$202,alimenti!AK$1,$A14:$A15)*$G15/100</f>
        <v>0</v>
      </c>
      <c r="AP15" s="101">
        <f>DGET(alimenti!$A$1:$BP$202,alimenti!AL$1,$A14:$A15)*$G15/100</f>
        <v>0.737968</v>
      </c>
      <c r="AQ15" s="101">
        <f>DGET(alimenti!$A$1:$BP$202,alimenti!AM$1,$A14:$A15)*$G15/100</f>
        <v>0.23802240000000002</v>
      </c>
      <c r="AR15" s="101">
        <f>DGET(alimenti!$A$1:$BP$202,alimenti!AN$1,$A14:$A15)*$G15/100</f>
        <v>0.45214400000000005</v>
      </c>
      <c r="AS15" s="101">
        <f>DGET(alimenti!$A$1:$BP$202,alimenti!AO$1,$A14:$A15)*$G15/100</f>
        <v>0.1308384</v>
      </c>
      <c r="AT15" s="101">
        <f>DGET(alimenti!$A$1:$BP$202,alimenti!AP$1,$A14:$A15)*$G15/100</f>
        <v>0</v>
      </c>
      <c r="AU15" s="101">
        <f>DGET(alimenti!$A$1:$BP$202,alimenti!AQ$1,$A14:$A15)*$G15/100</f>
        <v>0.0093632</v>
      </c>
      <c r="AV15" s="101">
        <f>DGET(alimenti!$A$1:$BP$202,alimenti!AR$1,$A14:$A15)*$G15/100</f>
        <v>0.041887999999999995</v>
      </c>
      <c r="AW15" s="101">
        <f>DGET(alimenti!$A$1:$BP$202,alimenti!AS$1,$A14:$A15)*$G15/100</f>
        <v>0.0278432</v>
      </c>
      <c r="AX15" s="101">
        <f>DGET(alimenti!$A$1:$BP$202,alimenti!AT$1,$A14:$A15)*$G15/100</f>
        <v>0.049033600000000004</v>
      </c>
      <c r="AY15" s="101">
        <f>DGET(alimenti!$A$1:$BP$202,alimenti!AU$1,$A14:$A15)*$G15/100</f>
        <v>0.032032000000000005</v>
      </c>
      <c r="AZ15" s="101">
        <f>DGET(alimenti!$A$1:$BP$202,alimenti!AV$1,$A14:$A15)*$G15/100</f>
        <v>0.0325248</v>
      </c>
      <c r="BA15" s="101">
        <f>DGET(alimenti!$A$1:$BP$202,alimenti!AW$1,$A14:$A15)*$G15/100</f>
        <v>0</v>
      </c>
      <c r="BB15" s="101">
        <f>DGET(alimenti!$A$1:$BP$202,alimenti!AX$1,$A14:$A15)*$G15/100</f>
        <v>0</v>
      </c>
      <c r="BC15" s="101">
        <f>DGET(alimenti!$A$1:$BP$202,alimenti!AY$1,$A14:$A15)*$G15/100</f>
        <v>0</v>
      </c>
      <c r="BD15" s="101">
        <f>DGET(alimenti!$A$1:$BP$202,alimenti!AZ$1,$A14:$A15)*$G15/100</f>
        <v>0</v>
      </c>
      <c r="BE15" s="101">
        <f>DGET(alimenti!$A$1:$BP$202,alimenti!BA$1,$A14:$A15)*$G15/100</f>
        <v>0</v>
      </c>
      <c r="BF15" s="101">
        <f>DGET(alimenti!$A$1:$BP$202,alimenti!BB$1,$A14:$A15)*$G15/100</f>
        <v>0</v>
      </c>
      <c r="BG15" s="101">
        <f>DGET(alimenti!$A$1:$BP$202,alimenti!BC$1,$A14:$A15)*$G15/100</f>
        <v>0</v>
      </c>
      <c r="BH15" s="101">
        <f>DGET(alimenti!$A$1:$BP$202,alimenti!BD$1,$A14:$A15)*$G15/100</f>
        <v>0</v>
      </c>
      <c r="BI15" s="101">
        <f>DGET(alimenti!$A$1:$BP$202,alimenti!BE$1,$A14:$A15)*$G15/100</f>
        <v>0</v>
      </c>
      <c r="BJ15" s="101">
        <f>DGET(alimenti!$A$1:$BP$202,alimenti!BF$1,$A14:$A15)*$G15/100</f>
        <v>0</v>
      </c>
      <c r="BK15" s="101">
        <f>DGET(alimenti!$A$1:$BP$202,alimenti!BG$1,$A14:$A15)*$G15/100</f>
        <v>0</v>
      </c>
      <c r="BL15" s="101">
        <f>DGET(alimenti!$A$1:$BP$202,alimenti!BH$1,$A14:$A15)*$G15/100</f>
        <v>0</v>
      </c>
      <c r="BM15" s="101">
        <f>DGET(alimenti!$A$1:$BP$202,alimenti!BI$1,$A14:$A15)*$G15/100</f>
        <v>0</v>
      </c>
      <c r="BN15" s="101">
        <f>DGET(alimenti!$A$1:$BP$202,alimenti!BJ$1,$A14:$A15)*$G15/100</f>
        <v>0</v>
      </c>
      <c r="BO15" s="101">
        <f>DGET(alimenti!$A$1:$BP$202,alimenti!BK$1,$A14:$A15)*$G15/100</f>
        <v>0.1232</v>
      </c>
      <c r="BP15" s="101">
        <f>DGET(alimenti!$A$1:$BP$202,alimenti!BL$1,$A14:$A15)*$G15/100</f>
        <v>0</v>
      </c>
      <c r="BQ15" s="101">
        <f>DGET(alimenti!$A$1:$BP$202,alimenti!BM$1,$A14:$A15)*$G15/100</f>
        <v>3.7240895999999997</v>
      </c>
      <c r="BR15" s="101">
        <f>DGET(alimenti!$A$1:$BP$202,alimenti!BN$1,$A14:$A15)*$G15/100</f>
        <v>0.5544</v>
      </c>
      <c r="BS15" s="101">
        <f>DGET(alimenti!$A$1:$BP$202,alimenti!BO$1,$A14:$A15)*$G15/100</f>
        <v>1.8923519999999998</v>
      </c>
      <c r="BT15" s="101">
        <f>DGET(alimenti!$A$1:$BP$202,alimenti!BP$1,$A14:$A15)*$G15/100</f>
        <v>0.017248</v>
      </c>
      <c r="BU15" s="107">
        <f>DGET(alimenti!$A$1:$BP$202,alimenti!C$1,$A14:$A15)*$D15</f>
        <v>0.784</v>
      </c>
      <c r="BV15" s="107">
        <f>IF(G15=0,0,(BU15/G15*100)*G15/$G$39)</f>
        <v>3.5888200929980467</v>
      </c>
      <c r="BW15" s="107">
        <f>IF(K15=0,0,(BU15/K15*100)*K15/$K$39)</f>
        <v>3.81217651384763</v>
      </c>
      <c r="BX15" s="108">
        <f>IF(L15=0,0,(BU15/L15*100)*L15/$L$39)</f>
        <v>3.9661986788308905</v>
      </c>
      <c r="BZ15" s="70" t="str">
        <f>O1</f>
        <v>PDIN </v>
      </c>
      <c r="CA15" s="4" t="s">
        <v>181</v>
      </c>
      <c r="CB15" s="151">
        <f>O41</f>
        <v>11.088353344972585</v>
      </c>
      <c r="CC15" s="204"/>
      <c r="CD15" s="204"/>
      <c r="CF15" s="18"/>
      <c r="CG15" s="78">
        <f>CG13+1</f>
        <v>8</v>
      </c>
      <c r="CH15" s="44" t="str">
        <f>INDEX(alimenti!$B$3:$B$202,CG15)</f>
        <v>Cotone semi int</v>
      </c>
    </row>
    <row r="16" spans="1:86" s="3" customFormat="1" ht="12.75" hidden="1">
      <c r="A16" s="199" t="s">
        <v>8</v>
      </c>
      <c r="B16" s="200" t="s">
        <v>4</v>
      </c>
      <c r="C16" s="194"/>
      <c r="D16" s="193"/>
      <c r="E16" s="201"/>
      <c r="F16" s="202"/>
      <c r="G16" s="153"/>
      <c r="H16" s="190"/>
      <c r="I16" s="153">
        <f t="shared" si="0"/>
        <v>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109"/>
      <c r="BV16" s="107"/>
      <c r="BW16" s="107"/>
      <c r="BX16" s="108"/>
      <c r="BY16" s="8"/>
      <c r="BZ16" s="70"/>
      <c r="CA16" s="4"/>
      <c r="CB16" s="151"/>
      <c r="CC16" s="203"/>
      <c r="CD16" s="203"/>
      <c r="CF16" s="18"/>
      <c r="CG16" s="78"/>
      <c r="CH16" s="79" t="s">
        <v>0</v>
      </c>
    </row>
    <row r="17" spans="1:86" ht="12.75">
      <c r="A17" s="195" t="str">
        <f>DGET(alimenti!$A$1:$B$202,alimenti!$B$1,B16:B17)</f>
        <v>Crusca G.tenero</v>
      </c>
      <c r="B17" s="196">
        <f>IF(C17="",0,C17)</f>
        <v>9</v>
      </c>
      <c r="C17" s="192">
        <v>9</v>
      </c>
      <c r="D17" s="193">
        <v>1</v>
      </c>
      <c r="E17" s="197"/>
      <c r="F17" s="198"/>
      <c r="G17" s="153">
        <f>DGET(alimenti!$A$1:$W$202,alimenti!D$1,$A16:$A17)*$D17/100</f>
        <v>0.87</v>
      </c>
      <c r="H17" s="189">
        <f>$D17/$D$39*100</f>
        <v>2.6274303730951134</v>
      </c>
      <c r="I17" s="153">
        <f t="shared" si="0"/>
        <v>3.9824916848320164</v>
      </c>
      <c r="J17" s="101">
        <f>DGET(alimenti!$A$1:$BP$202,alimenti!D$1,$A16:$A17)*$G17/100</f>
        <v>0.7569</v>
      </c>
      <c r="K17" s="101">
        <f>DGET(alimenti!$A$1:$BP$202,alimenti!E$1,$A16:$A17)*$G17/100</f>
        <v>0.7308</v>
      </c>
      <c r="L17" s="101">
        <f>DGET(alimenti!$A$1:$BP$202,alimenti!F$1,$A16:$A17)*$G17/100</f>
        <v>0.6698999999999999</v>
      </c>
      <c r="M17" s="101">
        <f>DGET(alimenti!$A$1:$BP$202,alimenti!G$1,$A16:$A17)*$G17/100</f>
        <v>0.14703</v>
      </c>
      <c r="N17" s="101">
        <f>DGET(alimenti!$A$1:$BP$202,alimenti!H$1,$A16:$A17)*$G17/100</f>
        <v>0.079518</v>
      </c>
      <c r="O17" s="101">
        <f>DGET(alimenti!$A$1:$BP$202,alimenti!I$1,$A16:$A17)*$G17/100</f>
        <v>0.095613</v>
      </c>
      <c r="P17" s="101">
        <f>DGET(alimenti!$A$1:$BP$202,alimenti!J$1,$A16:$A17)*$G17/100</f>
        <v>0.033495</v>
      </c>
      <c r="Q17" s="101">
        <f>DGET(alimenti!$A$1:$BP$202,alimenti!K$1,$A16:$A17)*$M17/100</f>
        <v>0.0036278182199999992</v>
      </c>
      <c r="R17" s="101">
        <f>DGET(alimenti!$A$1:$BP$202,alimenti!L$1,$A16:$A17)*$M17/100</f>
        <v>0.005143550489999999</v>
      </c>
      <c r="S17" s="101">
        <f>DGET(alimenti!$A$1:$BP$202,alimenti!N$1,$A16:$A17)*M17/100</f>
        <v>0.11174279999999999</v>
      </c>
      <c r="T17" s="101">
        <f>DGET(alimenti!$A$1:$BP$202,alimenti!O$1,$A16:$A17)*$G17/100</f>
        <v>0.10613999999999998</v>
      </c>
      <c r="U17" s="101">
        <f>DGET(alimenti!$A$1:$BP$202,alimenti!P$1,$A16:$A17)*$G17/100</f>
        <v>0.46023</v>
      </c>
      <c r="V17" s="101">
        <f>DGET(alimenti!$A$1:$BP$202,alimenti!Q$1,$A16:$A17)*$G17/100</f>
        <v>0.13833</v>
      </c>
      <c r="W17" s="101">
        <f>DGET(alimenti!$A$1:$BP$202,alimenti!R$1,$A16:$A17)*$G17/100</f>
        <v>0.03741</v>
      </c>
      <c r="X17" s="101">
        <f>DGET(alimenti!$A$1:$BP$202,alimenti!S$1,$A16:$A17)*$G17/100</f>
        <v>0</v>
      </c>
      <c r="Y17" s="101">
        <f>DGET(alimenti!$A$1:$BP$202,alimenti!U$1,$A16:$A17)*$G17/100</f>
        <v>0.1479</v>
      </c>
      <c r="Z17" s="101">
        <f>DGET(alimenti!$A$1:$BP$202,alimenti!V$1,$A16:$A17)*$G17/100</f>
        <v>0.17391299999999998</v>
      </c>
      <c r="AA17" s="101">
        <f>DGET(alimenti!$A$1:$BP$202,alimenti!W$1,$A16:$A17)*$G17/100</f>
        <v>0.03915</v>
      </c>
      <c r="AB17" s="101">
        <f>DGET(alimenti!$A$1:$BP$202,alimenti!X$1,$A16:$A17)*$G17/100</f>
        <v>0.001392</v>
      </c>
      <c r="AC17" s="101">
        <f>DGET(alimenti!$A$1:$BP$202,alimenti!Y$1,$A16:$A17)*$G17/100</f>
        <v>0.012963</v>
      </c>
      <c r="AD17" s="101">
        <f>DGET(alimenti!$A$1:$BP$202,alimenti!Z$1,$A16:$A17)*$G17/100</f>
        <v>0.000957</v>
      </c>
      <c r="AE17" s="101">
        <f>DGET(alimenti!$A$1:$BP$202,alimenti!AA$1,$A16:$A17)*$G17/100</f>
        <v>8.7E-05</v>
      </c>
      <c r="AF17" s="101">
        <f>DGET(alimenti!$A$1:$BP$202,alimenti!AB$1,$A16:$A17)*$G17/100</f>
        <v>0.004002</v>
      </c>
      <c r="AG17" s="101">
        <f>DGET(alimenti!$A$1:$BP$202,alimenti!AC$1,$A16:$A17)*$G17/100</f>
        <v>0.011571</v>
      </c>
      <c r="AH17" s="101">
        <f>DGET(alimenti!$A$1:$BP$202,alimenti!AD$1,$A16:$A17)*$G17/100</f>
        <v>0.000957</v>
      </c>
      <c r="AI17" s="101">
        <f>DGET(alimenti!$A$1:$BP$202,alimenti!AE$1,$A16:$A17)*$G17/100</f>
        <v>0</v>
      </c>
      <c r="AJ17" s="101">
        <f>DGET(alimenti!$A$1:$BP$202,alimenti!AF$1,$A16:$A17)*$G17/100</f>
        <v>0.049677</v>
      </c>
      <c r="AK17" s="101">
        <f>DGET(alimenti!$A$1:$BP$202,alimenti!AG$1,$A16:$A17)*$G17/100</f>
        <v>0</v>
      </c>
      <c r="AL17" s="101">
        <f>DGET(alimenti!$A$1:$BP$202,alimenti!AH$1,$A16:$A17)*$G17/100</f>
        <v>0.87</v>
      </c>
      <c r="AM17" s="101">
        <f>DGET(alimenti!$A$1:$BP$202,alimenti!AI$1,$A16:$A17)*$G17/100</f>
        <v>0</v>
      </c>
      <c r="AN17" s="101">
        <f>DGET(alimenti!$A$1:$BP$202,alimenti!AJ$1,$A16:$A17)*$G17/100</f>
        <v>0.0034800000000000005</v>
      </c>
      <c r="AO17" s="101">
        <f>DGET(alimenti!$A$1:$BP$202,alimenti!AK$1,$A16:$A17)*$G17/100</f>
        <v>0.010005</v>
      </c>
      <c r="AP17" s="101">
        <f>DGET(alimenti!$A$1:$BP$202,alimenti!AL$1,$A16:$A17)*$G17/100</f>
        <v>0.111708</v>
      </c>
      <c r="AQ17" s="101">
        <f>DGET(alimenti!$A$1:$BP$202,alimenti!AM$1,$A16:$A17)*$G17/100</f>
        <v>0.058811999999999996</v>
      </c>
      <c r="AR17" s="101">
        <f>DGET(alimenti!$A$1:$BP$202,alimenti!AN$1,$A16:$A17)*$G17/100</f>
        <v>0.03532199999999999</v>
      </c>
      <c r="AS17" s="101">
        <f>DGET(alimenti!$A$1:$BP$202,alimenti!AO$1,$A16:$A17)*$G17/100</f>
        <v>0.044108999999999995</v>
      </c>
      <c r="AT17" s="101">
        <f>DGET(alimenti!$A$1:$BP$202,alimenti!AP$1,$A16:$A17)*$G17/100</f>
        <v>0</v>
      </c>
      <c r="AU17" s="101">
        <f>DGET(alimenti!$A$1:$BP$202,alimenti!AQ$1,$A16:$A17)*$G17/100</f>
        <v>0.001392</v>
      </c>
      <c r="AV17" s="101">
        <f>DGET(alimenti!$A$1:$BP$202,alimenti!AR$1,$A16:$A17)*$G17/100</f>
        <v>0.005306999999999999</v>
      </c>
      <c r="AW17" s="101">
        <f>DGET(alimenti!$A$1:$BP$202,alimenti!AS$1,$A16:$A17)*$G17/100</f>
        <v>0.004002</v>
      </c>
      <c r="AX17" s="101">
        <f>DGET(alimenti!$A$1:$BP$202,alimenti!AT$1,$A16:$A17)*$G17/100</f>
        <v>0.006351</v>
      </c>
      <c r="AY17" s="101">
        <f>DGET(alimenti!$A$1:$BP$202,alimenti!AU$1,$A16:$A17)*$G17/100</f>
        <v>0.004089</v>
      </c>
      <c r="AZ17" s="101">
        <f>DGET(alimenti!$A$1:$BP$202,alimenti!AV$1,$A16:$A17)*$G17/100</f>
        <v>0.0046110000000000005</v>
      </c>
      <c r="BA17" s="101">
        <f>DGET(alimenti!$A$1:$BP$202,alimenti!AW$1,$A16:$A17)*$G17/100</f>
        <v>0</v>
      </c>
      <c r="BB17" s="101">
        <f>DGET(alimenti!$A$1:$BP$202,alimenti!AX$1,$A16:$A17)*$G17/100</f>
        <v>0</v>
      </c>
      <c r="BC17" s="101">
        <f>DGET(alimenti!$A$1:$BP$202,alimenti!AY$1,$A16:$A17)*$G17/100</f>
        <v>0</v>
      </c>
      <c r="BD17" s="101">
        <f>DGET(alimenti!$A$1:$BP$202,alimenti!AZ$1,$A16:$A17)*$G17/100</f>
        <v>0</v>
      </c>
      <c r="BE17" s="101">
        <f>DGET(alimenti!$A$1:$BP$202,alimenti!BA$1,$A16:$A17)*$G17/100</f>
        <v>0</v>
      </c>
      <c r="BF17" s="101">
        <f>DGET(alimenti!$A$1:$BP$202,alimenti!BB$1,$A16:$A17)*$G17/100</f>
        <v>0</v>
      </c>
      <c r="BG17" s="101">
        <f>DGET(alimenti!$A$1:$BP$202,alimenti!BC$1,$A16:$A17)*$G17/100</f>
        <v>0</v>
      </c>
      <c r="BH17" s="101">
        <f>DGET(alimenti!$A$1:$BP$202,alimenti!BD$1,$A16:$A17)*$G17/100</f>
        <v>0</v>
      </c>
      <c r="BI17" s="101">
        <f>DGET(alimenti!$A$1:$BP$202,alimenti!BE$1,$A16:$A17)*$G17/100</f>
        <v>0</v>
      </c>
      <c r="BJ17" s="101">
        <f>DGET(alimenti!$A$1:$BP$202,alimenti!BF$1,$A16:$A17)*$G17/100</f>
        <v>0</v>
      </c>
      <c r="BK17" s="101">
        <f>DGET(alimenti!$A$1:$BP$202,alimenti!BG$1,$A16:$A17)*$G17/100</f>
        <v>0</v>
      </c>
      <c r="BL17" s="101">
        <f>DGET(alimenti!$A$1:$BP$202,alimenti!BH$1,$A16:$A17)*$G17/100</f>
        <v>0</v>
      </c>
      <c r="BM17" s="101">
        <f>DGET(alimenti!$A$1:$BP$202,alimenti!BI$1,$A16:$A17)*$G17/100</f>
        <v>0</v>
      </c>
      <c r="BN17" s="101">
        <f>DGET(alimenti!$A$1:$BP$202,alimenti!BJ$1,$A16:$A17)*$G17/100</f>
        <v>0</v>
      </c>
      <c r="BO17" s="101">
        <f>DGET(alimenti!$A$1:$BP$202,alimenti!BK$1,$A16:$A17)*$G17/100</f>
        <v>0.0065249999999999996</v>
      </c>
      <c r="BP17" s="101">
        <f>DGET(alimenti!$A$1:$BP$202,alimenti!BL$1,$A16:$A17)*$G17/100</f>
        <v>0</v>
      </c>
      <c r="BQ17" s="101">
        <f>DGET(alimenti!$A$1:$BP$202,alimenti!BM$1,$A16:$A17)*$G17/100</f>
        <v>1.149966</v>
      </c>
      <c r="BR17" s="101">
        <f>DGET(alimenti!$A$1:$BP$202,alimenti!BN$1,$A16:$A17)*$G17/100</f>
        <v>0.29319</v>
      </c>
      <c r="BS17" s="101">
        <f>DGET(alimenti!$A$1:$BP$202,alimenti!BO$1,$A16:$A17)*$G17/100</f>
        <v>0.54375</v>
      </c>
      <c r="BT17" s="101">
        <f>DGET(alimenti!$A$1:$BP$202,alimenti!BP$1,$A16:$A17)*$G17/100</f>
        <v>0.03306</v>
      </c>
      <c r="BU17" s="107">
        <f>DGET(alimenti!$A$1:$BP$202,alimenti!C$1,$A16:$A17)*$D17</f>
        <v>0.129</v>
      </c>
      <c r="BV17" s="107">
        <f>IF(G17=0,0,(BU17/G17*100)*G17/$G$39)</f>
        <v>0.5905073877509542</v>
      </c>
      <c r="BW17" s="107">
        <f>IF(K17=0,0,(BU17/K17*100)*K17/$K$39)</f>
        <v>0.6272586355693166</v>
      </c>
      <c r="BX17" s="108">
        <f>IF(L17=0,0,(BU17/L17*100)*L17/$L$39)</f>
        <v>0.6526015683280418</v>
      </c>
      <c r="BZ17" s="70" t="str">
        <f>P1</f>
        <v>PDIA </v>
      </c>
      <c r="CA17" s="4" t="s">
        <v>181</v>
      </c>
      <c r="CB17" s="151">
        <f>P41</f>
        <v>5.601640017541274</v>
      </c>
      <c r="CC17" s="204"/>
      <c r="CD17" s="204"/>
      <c r="CF17" s="18"/>
      <c r="CG17" s="78">
        <f>CG15+1</f>
        <v>9</v>
      </c>
      <c r="CH17" s="44" t="str">
        <f>INDEX(alimenti!$B$3:$B$202,CG17)</f>
        <v>Crusca G.tenero</v>
      </c>
    </row>
    <row r="18" spans="1:86" s="3" customFormat="1" ht="12.75" hidden="1">
      <c r="A18" s="199" t="s">
        <v>8</v>
      </c>
      <c r="B18" s="200" t="s">
        <v>4</v>
      </c>
      <c r="C18" s="194"/>
      <c r="D18" s="193"/>
      <c r="E18" s="201"/>
      <c r="F18" s="202"/>
      <c r="G18" s="153"/>
      <c r="H18" s="190"/>
      <c r="I18" s="153">
        <f t="shared" si="0"/>
        <v>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109"/>
      <c r="BV18" s="107"/>
      <c r="BW18" s="107"/>
      <c r="BX18" s="108"/>
      <c r="BY18" s="8"/>
      <c r="BZ18" s="70"/>
      <c r="CA18" s="7"/>
      <c r="CB18" s="151"/>
      <c r="CC18" s="203"/>
      <c r="CD18" s="203"/>
      <c r="CF18" s="18"/>
      <c r="CG18" s="78"/>
      <c r="CH18" s="79" t="s">
        <v>0</v>
      </c>
    </row>
    <row r="19" spans="1:86" ht="12.75">
      <c r="A19" s="195" t="str">
        <f>DGET(alimenti!$A$1:$B$202,alimenti!$B$1,B18:B19)</f>
        <v>Orzo farina</v>
      </c>
      <c r="B19" s="196">
        <f>IF(C19="",0,C19)</f>
        <v>66</v>
      </c>
      <c r="C19" s="192">
        <v>66</v>
      </c>
      <c r="D19" s="193">
        <v>2</v>
      </c>
      <c r="E19" s="197"/>
      <c r="F19" s="198"/>
      <c r="G19" s="153">
        <f>DGET(alimenti!$A$1:$W$202,alimenti!D$1,$A18:$A19)*$D19/100</f>
        <v>1.72</v>
      </c>
      <c r="H19" s="189">
        <f>$D19/$D$39*100</f>
        <v>5.254860746190227</v>
      </c>
      <c r="I19" s="153">
        <f t="shared" si="0"/>
        <v>7.873431836679388</v>
      </c>
      <c r="J19" s="101">
        <f>DGET(alimenti!$A$1:$BP$202,alimenti!D$1,$A18:$A19)*$G19/100</f>
        <v>1.4791999999999998</v>
      </c>
      <c r="K19" s="101">
        <f>DGET(alimenti!$A$1:$BP$202,alimenti!E$1,$A18:$A19)*$G19/100</f>
        <v>2.000016</v>
      </c>
      <c r="L19" s="101">
        <f>DGET(alimenti!$A$1:$BP$202,alimenti!F$1,$A18:$A19)*$G19/100</f>
        <v>2.000016</v>
      </c>
      <c r="M19" s="101">
        <f>DGET(alimenti!$A$1:$BP$202,alimenti!G$1,$A18:$A19)*$G19/100</f>
        <v>0.18404</v>
      </c>
      <c r="N19" s="101">
        <f>DGET(alimenti!$A$1:$BP$202,alimenti!H$1,$A18:$A19)*$G19/100</f>
        <v>0.170796</v>
      </c>
      <c r="O19" s="101">
        <f>DGET(alimenti!$A$1:$BP$202,alimenti!I$1,$A18:$A19)*$G19/100</f>
        <v>0.120572</v>
      </c>
      <c r="P19" s="101">
        <f>DGET(alimenti!$A$1:$BP$202,alimenti!J$1,$A18:$A19)*$G19/100</f>
        <v>0.045064</v>
      </c>
      <c r="Q19" s="101">
        <f>DGET(alimenti!$A$1:$BP$202,alimenti!K$1,$A18:$A19)*$M19/100</f>
        <v>0.00348553356</v>
      </c>
      <c r="R19" s="101">
        <f>DGET(alimenti!$A$1:$BP$202,alimenti!L$1,$A18:$A19)*$M19/100</f>
        <v>0.00466707036</v>
      </c>
      <c r="S19" s="101">
        <f>DGET(alimenti!$A$1:$BP$202,alimenti!N$1,$A18:$A19)*M19/100</f>
        <v>0.1343492</v>
      </c>
      <c r="T19" s="101">
        <f>DGET(alimenti!$A$1:$BP$202,alimenti!O$1,$A18:$A19)*$G19/100</f>
        <v>0.1118</v>
      </c>
      <c r="U19" s="101">
        <f>DGET(alimenti!$A$1:$BP$202,alimenti!P$1,$A18:$A19)*$G19/100</f>
        <v>0.35948</v>
      </c>
      <c r="V19" s="101">
        <f>DGET(alimenti!$A$1:$BP$202,alimenti!Q$1,$A18:$A19)*$G19/100</f>
        <v>0.12985999999999998</v>
      </c>
      <c r="W19" s="101">
        <f>DGET(alimenti!$A$1:$BP$202,alimenti!R$1,$A18:$A19)*$G19/100</f>
        <v>0.0559</v>
      </c>
      <c r="X19" s="101">
        <f>DGET(alimenti!$A$1:$BP$202,alimenti!S$1,$A18:$A19)*$G19/100</f>
        <v>0</v>
      </c>
      <c r="Y19" s="101">
        <f>DGET(alimenti!$A$1:$BP$202,alimenti!U$1,$A18:$A19)*$G19/100</f>
        <v>0.990032</v>
      </c>
      <c r="Z19" s="101">
        <f>DGET(alimenti!$A$1:$BP$202,alimenti!V$1,$A18:$A19)*$G19/100</f>
        <v>1.094436</v>
      </c>
      <c r="AA19" s="101">
        <f>DGET(alimenti!$A$1:$BP$202,alimenti!W$1,$A18:$A19)*$G19/100</f>
        <v>0.03612</v>
      </c>
      <c r="AB19" s="101">
        <f>DGET(alimenti!$A$1:$BP$202,alimenti!X$1,$A18:$A19)*$G19/100</f>
        <v>0.001032</v>
      </c>
      <c r="AC19" s="101">
        <f>DGET(alimenti!$A$1:$BP$202,alimenti!Y$1,$A18:$A19)*$G19/100</f>
        <v>0.00602</v>
      </c>
      <c r="AD19" s="101">
        <f>DGET(alimenti!$A$1:$BP$202,alimenti!Z$1,$A18:$A19)*$G19/100</f>
        <v>0.002924</v>
      </c>
      <c r="AE19" s="101">
        <f>DGET(alimenti!$A$1:$BP$202,alimenti!AA$1,$A18:$A19)*$G19/100</f>
        <v>0.000688</v>
      </c>
      <c r="AF19" s="101">
        <f>DGET(alimenti!$A$1:$BP$202,alimenti!AB$1,$A18:$A19)*$G19/100</f>
        <v>0.002064</v>
      </c>
      <c r="AG19" s="101">
        <f>DGET(alimenti!$A$1:$BP$202,alimenti!AC$1,$A18:$A19)*$G19/100</f>
        <v>0.009632</v>
      </c>
      <c r="AH19" s="101">
        <f>DGET(alimenti!$A$1:$BP$202,alimenti!AD$1,$A18:$A19)*$G19/100</f>
        <v>0.002408</v>
      </c>
      <c r="AI19" s="101">
        <f>DGET(alimenti!$A$1:$BP$202,alimenti!AE$1,$A18:$A19)*$G19/100</f>
        <v>0.002236</v>
      </c>
      <c r="AJ19" s="101">
        <f>DGET(alimenti!$A$1:$BP$202,alimenti!AF$1,$A18:$A19)*$G19/100</f>
        <v>0.04592399999999999</v>
      </c>
      <c r="AK19" s="101">
        <f>DGET(alimenti!$A$1:$BP$202,alimenti!AG$1,$A18:$A19)*$G19/100</f>
        <v>0</v>
      </c>
      <c r="AL19" s="101">
        <f>DGET(alimenti!$A$1:$BP$202,alimenti!AH$1,$A18:$A19)*$G19/100</f>
        <v>1.72</v>
      </c>
      <c r="AM19" s="101">
        <f>DGET(alimenti!$A$1:$BP$202,alimenti!AI$1,$A18:$A19)*$G19/100</f>
        <v>0.09098800000000001</v>
      </c>
      <c r="AN19" s="101">
        <f>DGET(alimenti!$A$1:$BP$202,alimenti!AJ$1,$A18:$A19)*$G19/100</f>
        <v>0.006880000000000001</v>
      </c>
      <c r="AO19" s="101">
        <f>DGET(alimenti!$A$1:$BP$202,alimenti!AK$1,$A18:$A19)*$G19/100</f>
        <v>0.099072</v>
      </c>
      <c r="AP19" s="101">
        <f>DGET(alimenti!$A$1:$BP$202,alimenti!AL$1,$A18:$A19)*$G19/100</f>
        <v>0.13622399999999998</v>
      </c>
      <c r="AQ19" s="101">
        <f>DGET(alimenti!$A$1:$BP$202,alimenti!AM$1,$A18:$A19)*$G19/100</f>
        <v>0.031304</v>
      </c>
      <c r="AR19" s="101">
        <f>DGET(alimenti!$A$1:$BP$202,alimenti!AN$1,$A18:$A19)*$G19/100</f>
        <v>0.04781599999999999</v>
      </c>
      <c r="AS19" s="101">
        <f>DGET(alimenti!$A$1:$BP$202,alimenti!AO$1,$A18:$A19)*$G19/100</f>
        <v>0.009116</v>
      </c>
      <c r="AT19" s="101">
        <f>DGET(alimenti!$A$1:$BP$202,alimenti!AP$1,$A18:$A19)*$G19/100</f>
        <v>0</v>
      </c>
      <c r="AU19" s="101">
        <f>DGET(alimenti!$A$1:$BP$202,alimenti!AQ$1,$A18:$A19)*$G19/100</f>
        <v>0.0032679999999999996</v>
      </c>
      <c r="AV19" s="101">
        <f>DGET(alimenti!$A$1:$BP$202,alimenti!AR$1,$A18:$A19)*$G19/100</f>
        <v>0.011696</v>
      </c>
      <c r="AW19" s="101">
        <f>DGET(alimenti!$A$1:$BP$202,alimenti!AS$1,$A18:$A19)*$G19/100</f>
        <v>0.0086</v>
      </c>
      <c r="AX19" s="101">
        <f>DGET(alimenti!$A$1:$BP$202,alimenti!AT$1,$A18:$A19)*$G19/100</f>
        <v>0.013760000000000001</v>
      </c>
      <c r="AY19" s="101">
        <f>DGET(alimenti!$A$1:$BP$202,alimenti!AU$1,$A18:$A19)*$G19/100</f>
        <v>0.008944</v>
      </c>
      <c r="AZ19" s="101">
        <f>DGET(alimenti!$A$1:$BP$202,alimenti!AV$1,$A18:$A19)*$G19/100</f>
        <v>0.009804</v>
      </c>
      <c r="BA19" s="101">
        <f>DGET(alimenti!$A$1:$BP$202,alimenti!AW$1,$A18:$A19)*$G19/100</f>
        <v>0</v>
      </c>
      <c r="BB19" s="101">
        <f>DGET(alimenti!$A$1:$BP$202,alimenti!AX$1,$A18:$A19)*$G19/100</f>
        <v>0</v>
      </c>
      <c r="BC19" s="101">
        <f>DGET(alimenti!$A$1:$BP$202,alimenti!AY$1,$A18:$A19)*$G19/100</f>
        <v>0</v>
      </c>
      <c r="BD19" s="101">
        <f>DGET(alimenti!$A$1:$BP$202,alimenti!AZ$1,$A18:$A19)*$G19/100</f>
        <v>0</v>
      </c>
      <c r="BE19" s="101">
        <f>DGET(alimenti!$A$1:$BP$202,alimenti!BA$1,$A18:$A19)*$G19/100</f>
        <v>0</v>
      </c>
      <c r="BF19" s="101">
        <f>DGET(alimenti!$A$1:$BP$202,alimenti!BB$1,$A18:$A19)*$G19/100</f>
        <v>0</v>
      </c>
      <c r="BG19" s="101">
        <f>DGET(alimenti!$A$1:$BP$202,alimenti!BC$1,$A18:$A19)*$G19/100</f>
        <v>0</v>
      </c>
      <c r="BH19" s="101">
        <f>DGET(alimenti!$A$1:$BP$202,alimenti!BD$1,$A18:$A19)*$G19/100</f>
        <v>0</v>
      </c>
      <c r="BI19" s="101">
        <f>DGET(alimenti!$A$1:$BP$202,alimenti!BE$1,$A18:$A19)*$G19/100</f>
        <v>0</v>
      </c>
      <c r="BJ19" s="101">
        <f>DGET(alimenti!$A$1:$BP$202,alimenti!BF$1,$A18:$A19)*$G19/100</f>
        <v>0</v>
      </c>
      <c r="BK19" s="101">
        <f>DGET(alimenti!$A$1:$BP$202,alimenti!BG$1,$A18:$A19)*$G19/100</f>
        <v>0</v>
      </c>
      <c r="BL19" s="101">
        <f>DGET(alimenti!$A$1:$BP$202,alimenti!BH$1,$A18:$A19)*$G19/100</f>
        <v>0</v>
      </c>
      <c r="BM19" s="101">
        <f>DGET(alimenti!$A$1:$BP$202,alimenti!BI$1,$A18:$A19)*$G19/100</f>
        <v>0</v>
      </c>
      <c r="BN19" s="101">
        <f>DGET(alimenti!$A$1:$BP$202,alimenti!BJ$1,$A18:$A19)*$G19/100</f>
        <v>0</v>
      </c>
      <c r="BO19" s="101">
        <f>DGET(alimenti!$A$1:$BP$202,alimenti!BK$1,$A18:$A19)*$G19/100</f>
        <v>-0.015824</v>
      </c>
      <c r="BP19" s="101">
        <f>DGET(alimenti!$A$1:$BP$202,alimenti!BL$1,$A18:$A19)*$G19/100</f>
        <v>0</v>
      </c>
      <c r="BQ19" s="101">
        <f>DGET(alimenti!$A$1:$BP$202,alimenti!BM$1,$A18:$A19)*$G19/100</f>
        <v>0.439976</v>
      </c>
      <c r="BR19" s="101">
        <f>DGET(alimenti!$A$1:$BP$202,alimenti!BN$1,$A18:$A19)*$G19/100</f>
        <v>0.5194399999999999</v>
      </c>
      <c r="BS19" s="101">
        <f>DGET(alimenti!$A$1:$BP$202,alimenti!BO$1,$A18:$A19)*$G19/100</f>
        <v>1.05264</v>
      </c>
      <c r="BT19" s="101">
        <f>DGET(alimenti!$A$1:$BP$202,alimenti!BP$1,$A18:$A19)*$G19/100</f>
        <v>0.14792</v>
      </c>
      <c r="BU19" s="107">
        <f>DGET(alimenti!$A$1:$BP$202,alimenti!C$1,$A18:$A19)*$D19</f>
        <v>0.31</v>
      </c>
      <c r="BV19" s="107">
        <f>IF(G19=0,0,(BU19/G19*100)*G19/$G$39)</f>
        <v>1.419048761261983</v>
      </c>
      <c r="BW19" s="107">
        <f>IF(K19=0,0,(BU19/K19*100)*K19/$K$39)</f>
        <v>1.507365713383629</v>
      </c>
      <c r="BX19" s="108">
        <f>IF(L19=0,0,(BU19/L19*100)*L19/$L$39)</f>
        <v>1.568267334741806</v>
      </c>
      <c r="BZ19" s="70" t="s">
        <v>17</v>
      </c>
      <c r="CA19" s="4" t="s">
        <v>182</v>
      </c>
      <c r="CB19" s="151">
        <f>CB17/CB11*100</f>
        <v>34.97242325241018</v>
      </c>
      <c r="CC19" s="204"/>
      <c r="CD19" s="204"/>
      <c r="CF19" s="18"/>
      <c r="CG19" s="78">
        <f>CG17+1</f>
        <v>10</v>
      </c>
      <c r="CH19" s="44" t="str">
        <f>INDEX(alimenti!$B$3:$B$202,CG19)</f>
        <v>Cruschello ten.</v>
      </c>
    </row>
    <row r="20" spans="1:86" s="3" customFormat="1" ht="12.75" hidden="1">
      <c r="A20" s="199" t="s">
        <v>8</v>
      </c>
      <c r="B20" s="200" t="s">
        <v>4</v>
      </c>
      <c r="C20" s="194"/>
      <c r="D20" s="193"/>
      <c r="E20" s="201"/>
      <c r="F20" s="202"/>
      <c r="G20" s="153"/>
      <c r="H20" s="190"/>
      <c r="I20" s="153">
        <f t="shared" si="0"/>
        <v>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109"/>
      <c r="BV20" s="107"/>
      <c r="BW20" s="107"/>
      <c r="BX20" s="108"/>
      <c r="BY20" s="8"/>
      <c r="BZ20" s="70"/>
      <c r="CA20" s="4"/>
      <c r="CB20" s="151"/>
      <c r="CC20" s="203"/>
      <c r="CD20" s="203"/>
      <c r="CF20" s="18"/>
      <c r="CG20" s="78"/>
      <c r="CH20" s="79" t="s">
        <v>0</v>
      </c>
    </row>
    <row r="21" spans="1:86" ht="12.75">
      <c r="A21" s="195" t="str">
        <f>DGET(alimenti!$A$1:$B$202,alimenti!$B$1,B20:B21)</f>
        <v>Carbonato Ca</v>
      </c>
      <c r="B21" s="196">
        <f>IF(C21="",0,C21)</f>
        <v>4</v>
      </c>
      <c r="C21" s="192">
        <v>4</v>
      </c>
      <c r="D21" s="193">
        <v>0.15</v>
      </c>
      <c r="E21" s="197"/>
      <c r="F21" s="198"/>
      <c r="G21" s="153">
        <f>DGET(alimenti!$A$1:$W$202,alimenti!D$1,$A20:$A21)*$D21/100</f>
        <v>0.1485</v>
      </c>
      <c r="H21" s="189">
        <f>$D21/$D$39*100</f>
        <v>0.394114555964267</v>
      </c>
      <c r="I21" s="153">
        <f t="shared" si="0"/>
        <v>0.6797701324109822</v>
      </c>
      <c r="J21" s="101">
        <f>DGET(alimenti!$A$1:$BP$202,alimenti!D$1,$A20:$A21)*$G21/100</f>
        <v>0.147015</v>
      </c>
      <c r="K21" s="101">
        <f>DGET(alimenti!$A$1:$BP$202,alimenti!E$1,$A20:$A21)*$G21/100</f>
        <v>0</v>
      </c>
      <c r="L21" s="101">
        <f>DGET(alimenti!$A$1:$BP$202,alimenti!F$1,$A20:$A21)*$G21/100</f>
        <v>0</v>
      </c>
      <c r="M21" s="101">
        <f>DGET(alimenti!$A$1:$BP$202,alimenti!G$1,$A20:$A21)*$G21/100</f>
        <v>0</v>
      </c>
      <c r="N21" s="101">
        <f>DGET(alimenti!$A$1:$BP$202,alimenti!H$1,$A20:$A21)*$G21/100</f>
        <v>0</v>
      </c>
      <c r="O21" s="101">
        <f>DGET(alimenti!$A$1:$BP$202,alimenti!I$1,$A20:$A21)*$G21/100</f>
        <v>0</v>
      </c>
      <c r="P21" s="101">
        <f>DGET(alimenti!$A$1:$BP$202,alimenti!J$1,$A20:$A21)*$G21/100</f>
        <v>0</v>
      </c>
      <c r="Q21" s="101">
        <f>DGET(alimenti!$A$1:$BP$202,alimenti!K$1,$A20:$A21)*$M21/100</f>
        <v>0</v>
      </c>
      <c r="R21" s="101">
        <f>DGET(alimenti!$A$1:$BP$202,alimenti!L$1,$A20:$A21)*$M21/100</f>
        <v>0</v>
      </c>
      <c r="S21" s="101">
        <f>DGET(alimenti!$A$1:$BP$202,alimenti!N$1,$A20:$A21)*M21/100</f>
        <v>0</v>
      </c>
      <c r="T21" s="101">
        <f>DGET(alimenti!$A$1:$BP$202,alimenti!O$1,$A20:$A21)*$G21/100</f>
        <v>0</v>
      </c>
      <c r="U21" s="101">
        <f>DGET(alimenti!$A$1:$BP$202,alimenti!P$1,$A20:$A21)*$G21/100</f>
        <v>0</v>
      </c>
      <c r="V21" s="101">
        <f>DGET(alimenti!$A$1:$BP$202,alimenti!Q$1,$A20:$A21)*$G21/100</f>
        <v>0</v>
      </c>
      <c r="W21" s="101">
        <f>DGET(alimenti!$A$1:$BP$202,alimenti!R$1,$A20:$A21)*$G21/100</f>
        <v>0</v>
      </c>
      <c r="X21" s="101">
        <f>DGET(alimenti!$A$1:$BP$202,alimenti!S$1,$A20:$A21)*$G21/100</f>
        <v>0</v>
      </c>
      <c r="Y21" s="101">
        <f>DGET(alimenti!$A$1:$BP$202,alimenti!U$1,$A20:$A21)*$G21/100</f>
        <v>0</v>
      </c>
      <c r="Z21" s="101">
        <f>DGET(alimenti!$A$1:$BP$202,alimenti!V$1,$A20:$A21)*$G21/100</f>
        <v>0</v>
      </c>
      <c r="AA21" s="101">
        <f>DGET(alimenti!$A$1:$BP$202,alimenti!W$1,$A20:$A21)*$G21/100</f>
        <v>0</v>
      </c>
      <c r="AB21" s="101">
        <f>DGET(alimenti!$A$1:$BP$202,alimenti!X$1,$A20:$A21)*$G21/100</f>
        <v>0.057454649999999996</v>
      </c>
      <c r="AC21" s="101">
        <f>DGET(alimenti!$A$1:$BP$202,alimenti!Y$1,$A20:$A21)*$G21/100</f>
        <v>0</v>
      </c>
      <c r="AD21" s="101">
        <f>DGET(alimenti!$A$1:$BP$202,alimenti!Z$1,$A20:$A21)*$G21/100</f>
        <v>0</v>
      </c>
      <c r="AE21" s="101">
        <f>DGET(alimenti!$A$1:$BP$202,alimenti!AA$1,$A20:$A21)*$G21/100</f>
        <v>0</v>
      </c>
      <c r="AF21" s="101">
        <f>DGET(alimenti!$A$1:$BP$202,alimenti!AB$1,$A20:$A21)*$G21/100</f>
        <v>0</v>
      </c>
      <c r="AG21" s="101">
        <f>DGET(alimenti!$A$1:$BP$202,alimenti!AC$1,$A20:$A21)*$G21/100</f>
        <v>0</v>
      </c>
      <c r="AH21" s="101">
        <f>DGET(alimenti!$A$1:$BP$202,alimenti!AD$1,$A20:$A21)*$G21/100</f>
        <v>0</v>
      </c>
      <c r="AI21" s="101">
        <f>DGET(alimenti!$A$1:$BP$202,alimenti!AE$1,$A20:$A21)*$G21/100</f>
        <v>0</v>
      </c>
      <c r="AJ21" s="101">
        <f>DGET(alimenti!$A$1:$BP$202,alimenti!AF$1,$A20:$A21)*$G21/100</f>
        <v>0.1485</v>
      </c>
      <c r="AK21" s="101">
        <f>DGET(alimenti!$A$1:$BP$202,alimenti!AG$1,$A20:$A21)*$G21/100</f>
        <v>0</v>
      </c>
      <c r="AL21" s="101">
        <f>DGET(alimenti!$A$1:$BP$202,alimenti!AH$1,$A20:$A21)*$G21/100</f>
        <v>0.1485</v>
      </c>
      <c r="AM21" s="101">
        <f>DGET(alimenti!$A$1:$BP$202,alimenti!AI$1,$A20:$A21)*$G21/100</f>
        <v>0</v>
      </c>
      <c r="AN21" s="101">
        <f>DGET(alimenti!$A$1:$BP$202,alimenti!AJ$1,$A20:$A21)*$G21/100</f>
        <v>0</v>
      </c>
      <c r="AO21" s="101">
        <f>DGET(alimenti!$A$1:$BP$202,alimenti!AK$1,$A20:$A21)*$G21/100</f>
        <v>0</v>
      </c>
      <c r="AP21" s="101">
        <f>DGET(alimenti!$A$1:$BP$202,alimenti!AL$1,$A20:$A21)*$G21/100</f>
        <v>0</v>
      </c>
      <c r="AQ21" s="101">
        <f>DGET(alimenti!$A$1:$BP$202,alimenti!AM$1,$A20:$A21)*$G21/100</f>
        <v>0</v>
      </c>
      <c r="AR21" s="101">
        <f>DGET(alimenti!$A$1:$BP$202,alimenti!AN$1,$A20:$A21)*$G21/100</f>
        <v>0</v>
      </c>
      <c r="AS21" s="101">
        <f>DGET(alimenti!$A$1:$BP$202,alimenti!AO$1,$A20:$A21)*$G21/100</f>
        <v>0</v>
      </c>
      <c r="AT21" s="101">
        <f>DGET(alimenti!$A$1:$BP$202,alimenti!AP$1,$A20:$A21)*$G21/100</f>
        <v>0</v>
      </c>
      <c r="AU21" s="101">
        <f>DGET(alimenti!$A$1:$BP$202,alimenti!AQ$1,$A20:$A21)*$G21/100</f>
        <v>0</v>
      </c>
      <c r="AV21" s="101">
        <f>DGET(alimenti!$A$1:$BP$202,alimenti!AR$1,$A20:$A21)*$G21/100</f>
        <v>0</v>
      </c>
      <c r="AW21" s="101">
        <f>DGET(alimenti!$A$1:$BP$202,alimenti!AS$1,$A20:$A21)*$G21/100</f>
        <v>0</v>
      </c>
      <c r="AX21" s="101">
        <f>DGET(alimenti!$A$1:$BP$202,alimenti!AT$1,$A20:$A21)*$G21/100</f>
        <v>0</v>
      </c>
      <c r="AY21" s="101">
        <f>DGET(alimenti!$A$1:$BP$202,alimenti!AU$1,$A20:$A21)*$G21/100</f>
        <v>0</v>
      </c>
      <c r="AZ21" s="101">
        <f>DGET(alimenti!$A$1:$BP$202,alimenti!AV$1,$A20:$A21)*$G21/100</f>
        <v>0</v>
      </c>
      <c r="BA21" s="101">
        <f>DGET(alimenti!$A$1:$BP$202,alimenti!AW$1,$A20:$A21)*$G21/100</f>
        <v>0</v>
      </c>
      <c r="BB21" s="101">
        <f>DGET(alimenti!$A$1:$BP$202,alimenti!AX$1,$A20:$A21)*$G21/100</f>
        <v>0</v>
      </c>
      <c r="BC21" s="101">
        <f>DGET(alimenti!$A$1:$BP$202,alimenti!AY$1,$A20:$A21)*$G21/100</f>
        <v>0</v>
      </c>
      <c r="BD21" s="101">
        <f>DGET(alimenti!$A$1:$BP$202,alimenti!AZ$1,$A20:$A21)*$G21/100</f>
        <v>0</v>
      </c>
      <c r="BE21" s="101">
        <f>DGET(alimenti!$A$1:$BP$202,alimenti!BA$1,$A20:$A21)*$G21/100</f>
        <v>0</v>
      </c>
      <c r="BF21" s="101">
        <f>DGET(alimenti!$A$1:$BP$202,alimenti!BB$1,$A20:$A21)*$G21/100</f>
        <v>0</v>
      </c>
      <c r="BG21" s="101">
        <f>DGET(alimenti!$A$1:$BP$202,alimenti!BC$1,$A20:$A21)*$G21/100</f>
        <v>0</v>
      </c>
      <c r="BH21" s="101">
        <f>DGET(alimenti!$A$1:$BP$202,alimenti!BD$1,$A20:$A21)*$G21/100</f>
        <v>0</v>
      </c>
      <c r="BI21" s="101">
        <f>DGET(alimenti!$A$1:$BP$202,alimenti!BE$1,$A20:$A21)*$G21/100</f>
        <v>0</v>
      </c>
      <c r="BJ21" s="101">
        <f>DGET(alimenti!$A$1:$BP$202,alimenti!BF$1,$A20:$A21)*$G21/100</f>
        <v>0</v>
      </c>
      <c r="BK21" s="101">
        <f>DGET(alimenti!$A$1:$BP$202,alimenti!BG$1,$A20:$A21)*$G21/100</f>
        <v>0</v>
      </c>
      <c r="BL21" s="101">
        <f>DGET(alimenti!$A$1:$BP$202,alimenti!BH$1,$A20:$A21)*$G21/100</f>
        <v>0</v>
      </c>
      <c r="BM21" s="101">
        <f>DGET(alimenti!$A$1:$BP$202,alimenti!BI$1,$A20:$A21)*$G21/100</f>
        <v>0</v>
      </c>
      <c r="BN21" s="101">
        <f>DGET(alimenti!$A$1:$BP$202,alimenti!BJ$1,$A20:$A21)*$G21/100</f>
        <v>0</v>
      </c>
      <c r="BO21" s="101">
        <f>DGET(alimenti!$A$1:$BP$202,alimenti!BK$1,$A20:$A21)*$G21/100</f>
        <v>0</v>
      </c>
      <c r="BP21" s="101">
        <f>DGET(alimenti!$A$1:$BP$202,alimenti!BL$1,$A20:$A21)*$G21/100</f>
        <v>0</v>
      </c>
      <c r="BQ21" s="101">
        <f>DGET(alimenti!$A$1:$BP$202,alimenti!BM$1,$A20:$A21)*$G21/100</f>
        <v>2.75100705</v>
      </c>
      <c r="BR21" s="101">
        <f>DGET(alimenti!$A$1:$BP$202,alimenti!BN$1,$A20:$A21)*$G21/100</f>
        <v>0</v>
      </c>
      <c r="BS21" s="101">
        <f>DGET(alimenti!$A$1:$BP$202,alimenti!BO$1,$A20:$A21)*$G21/100</f>
        <v>0</v>
      </c>
      <c r="BT21" s="101">
        <f>DGET(alimenti!$A$1:$BP$202,alimenti!BP$1,$A20:$A21)*$G21/100</f>
        <v>0</v>
      </c>
      <c r="BU21" s="107" t="e">
        <f>DGET(alimenti!$A$1:$BP$202,alimenti!C$1,$A20:$A21)*$D21</f>
        <v>#VALUE!</v>
      </c>
      <c r="BV21" s="107" t="e">
        <f>IF(G21=0,0,(BU21/G21*100)*G21/$G$39)</f>
        <v>#VALUE!</v>
      </c>
      <c r="BW21" s="107">
        <f>IF(K21=0,0,(BU21/K21*100)*K21/$K$39)</f>
        <v>0</v>
      </c>
      <c r="BX21" s="108">
        <f>IF(L21=0,0,(BU21/L21*100)*L21/$L$39)</f>
        <v>0</v>
      </c>
      <c r="BZ21" s="70" t="s">
        <v>18</v>
      </c>
      <c r="CA21" s="4" t="s">
        <v>182</v>
      </c>
      <c r="CB21" s="151" t="e">
        <f>R41</f>
        <v>#VALUE!</v>
      </c>
      <c r="CC21" s="204"/>
      <c r="CD21" s="204"/>
      <c r="CF21" s="18"/>
      <c r="CG21" s="78">
        <f>CG19+1</f>
        <v>11</v>
      </c>
      <c r="CH21" s="44" t="str">
        <f>INDEX(alimenti!$B$3:$B$202,CG21)</f>
        <v>Erba Loietto</v>
      </c>
    </row>
    <row r="22" spans="1:86" s="3" customFormat="1" ht="12.75" hidden="1">
      <c r="A22" s="199" t="s">
        <v>8</v>
      </c>
      <c r="B22" s="200" t="s">
        <v>4</v>
      </c>
      <c r="C22" s="194"/>
      <c r="D22" s="193"/>
      <c r="E22" s="201"/>
      <c r="F22" s="202"/>
      <c r="G22" s="153"/>
      <c r="H22" s="190"/>
      <c r="I22" s="153">
        <f t="shared" si="0"/>
        <v>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109"/>
      <c r="BV22" s="107"/>
      <c r="BW22" s="107"/>
      <c r="BX22" s="108"/>
      <c r="BY22" s="8"/>
      <c r="BZ22" s="70"/>
      <c r="CA22" s="4"/>
      <c r="CB22" s="151"/>
      <c r="CC22" s="203"/>
      <c r="CD22" s="203"/>
      <c r="CF22" s="18"/>
      <c r="CG22" s="78"/>
      <c r="CH22" s="79" t="s">
        <v>0</v>
      </c>
    </row>
    <row r="23" spans="1:86" ht="12.75">
      <c r="A23" s="195" t="str">
        <f>DGET(alimenti!$A$1:$B$202,alimenti!$B$1,B22:B23)</f>
        <v>Carbonato Mg</v>
      </c>
      <c r="B23" s="196">
        <f>IF(C23="",0,C23)</f>
        <v>5</v>
      </c>
      <c r="C23" s="192">
        <v>5</v>
      </c>
      <c r="D23" s="193">
        <v>0.01</v>
      </c>
      <c r="E23" s="197"/>
      <c r="F23" s="198"/>
      <c r="G23" s="153">
        <f>DGET(alimenti!$A$1:$W$202,alimenti!D$1,$A22:$A23)*$D23/100</f>
        <v>0.0098</v>
      </c>
      <c r="H23" s="189">
        <f>$D23/$D$39*100</f>
        <v>0.026274303730951135</v>
      </c>
      <c r="I23" s="153">
        <f t="shared" si="0"/>
        <v>0.04486025116247559</v>
      </c>
      <c r="J23" s="101">
        <f>DGET(alimenti!$A$1:$BP$202,alimenti!D$1,$A22:$A23)*$G23/100</f>
        <v>0.009604</v>
      </c>
      <c r="K23" s="101">
        <f>DGET(alimenti!$A$1:$BP$202,alimenti!E$1,$A22:$A23)*$G23/100</f>
        <v>0</v>
      </c>
      <c r="L23" s="101">
        <f>DGET(alimenti!$A$1:$BP$202,alimenti!F$1,$A22:$A23)*$G23/100</f>
        <v>0</v>
      </c>
      <c r="M23" s="101">
        <f>DGET(alimenti!$A$1:$BP$202,alimenti!G$1,$A22:$A23)*$G23/100</f>
        <v>0</v>
      </c>
      <c r="N23" s="101">
        <f>DGET(alimenti!$A$1:$BP$202,alimenti!H$1,$A22:$A23)*$G23/100</f>
        <v>0</v>
      </c>
      <c r="O23" s="101">
        <f>DGET(alimenti!$A$1:$BP$202,alimenti!I$1,$A22:$A23)*$G23/100</f>
        <v>0</v>
      </c>
      <c r="P23" s="101">
        <f>DGET(alimenti!$A$1:$BP$202,alimenti!J$1,$A22:$A23)*$G23/100</f>
        <v>0</v>
      </c>
      <c r="Q23" s="101">
        <f>DGET(alimenti!$A$1:$BP$202,alimenti!K$1,$A22:$A23)*$M23/100</f>
        <v>0</v>
      </c>
      <c r="R23" s="101">
        <f>DGET(alimenti!$A$1:$BP$202,alimenti!L$1,$A22:$A23)*$M23/100</f>
        <v>0</v>
      </c>
      <c r="S23" s="101">
        <f>DGET(alimenti!$A$1:$BP$202,alimenti!N$1,$A22:$A23)*M23/100</f>
        <v>0</v>
      </c>
      <c r="T23" s="101">
        <f>DGET(alimenti!$A$1:$BP$202,alimenti!O$1,$A22:$A23)*$G23/100</f>
        <v>0</v>
      </c>
      <c r="U23" s="101">
        <f>DGET(alimenti!$A$1:$BP$202,alimenti!P$1,$A22:$A23)*$G23/100</f>
        <v>0</v>
      </c>
      <c r="V23" s="101">
        <f>DGET(alimenti!$A$1:$BP$202,alimenti!Q$1,$A22:$A23)*$G23/100</f>
        <v>0</v>
      </c>
      <c r="W23" s="101">
        <f>DGET(alimenti!$A$1:$BP$202,alimenti!R$1,$A22:$A23)*$G23/100</f>
        <v>0</v>
      </c>
      <c r="X23" s="101">
        <f>DGET(alimenti!$A$1:$BP$202,alimenti!S$1,$A22:$A23)*$G23/100</f>
        <v>0</v>
      </c>
      <c r="Y23" s="101">
        <f>DGET(alimenti!$A$1:$BP$202,alimenti!U$1,$A22:$A23)*$G23/100</f>
        <v>0</v>
      </c>
      <c r="Z23" s="101">
        <f>DGET(alimenti!$A$1:$BP$202,alimenti!V$1,$A22:$A23)*$G23/100</f>
        <v>0</v>
      </c>
      <c r="AA23" s="101">
        <f>DGET(alimenti!$A$1:$BP$202,alimenti!W$1,$A22:$A23)*$G23/100</f>
        <v>0</v>
      </c>
      <c r="AB23" s="101">
        <f>DGET(alimenti!$A$1:$BP$202,alimenti!X$1,$A22:$A23)*$G23/100</f>
        <v>0</v>
      </c>
      <c r="AC23" s="101">
        <f>DGET(alimenti!$A$1:$BP$202,alimenti!Y$1,$A22:$A23)*$G23/100</f>
        <v>0</v>
      </c>
      <c r="AD23" s="101">
        <f>DGET(alimenti!$A$1:$BP$202,alimenti!Z$1,$A22:$A23)*$G23/100</f>
        <v>0</v>
      </c>
      <c r="AE23" s="101">
        <f>DGET(alimenti!$A$1:$BP$202,alimenti!AA$1,$A22:$A23)*$G23/100</f>
        <v>0</v>
      </c>
      <c r="AF23" s="101">
        <f>DGET(alimenti!$A$1:$BP$202,alimenti!AB$1,$A22:$A23)*$G23/100</f>
        <v>0.0030184</v>
      </c>
      <c r="AG23" s="101">
        <f>DGET(alimenti!$A$1:$BP$202,alimenti!AC$1,$A22:$A23)*$G23/100</f>
        <v>0</v>
      </c>
      <c r="AH23" s="101">
        <f>DGET(alimenti!$A$1:$BP$202,alimenti!AD$1,$A22:$A23)*$G23/100</f>
        <v>0</v>
      </c>
      <c r="AI23" s="101">
        <f>DGET(alimenti!$A$1:$BP$202,alimenti!AE$1,$A22:$A23)*$G23/100</f>
        <v>0</v>
      </c>
      <c r="AJ23" s="101">
        <f>DGET(alimenti!$A$1:$BP$202,alimenti!AF$1,$A22:$A23)*$G23/100</f>
        <v>0.0098</v>
      </c>
      <c r="AK23" s="101">
        <f>DGET(alimenti!$A$1:$BP$202,alimenti!AG$1,$A22:$A23)*$G23/100</f>
        <v>0</v>
      </c>
      <c r="AL23" s="101">
        <f>DGET(alimenti!$A$1:$BP$202,alimenti!AH$1,$A22:$A23)*$G23/100</f>
        <v>0.0098</v>
      </c>
      <c r="AM23" s="101">
        <f>DGET(alimenti!$A$1:$BP$202,alimenti!AI$1,$A22:$A23)*$G23/100</f>
        <v>0</v>
      </c>
      <c r="AN23" s="101">
        <f>DGET(alimenti!$A$1:$BP$202,alimenti!AJ$1,$A22:$A23)*$G23/100</f>
        <v>0</v>
      </c>
      <c r="AO23" s="101">
        <f>DGET(alimenti!$A$1:$BP$202,alimenti!AK$1,$A22:$A23)*$G23/100</f>
        <v>0</v>
      </c>
      <c r="AP23" s="101">
        <f>DGET(alimenti!$A$1:$BP$202,alimenti!AL$1,$A22:$A23)*$G23/100</f>
        <v>0</v>
      </c>
      <c r="AQ23" s="101">
        <f>DGET(alimenti!$A$1:$BP$202,alimenti!AM$1,$A22:$A23)*$G23/100</f>
        <v>0</v>
      </c>
      <c r="AR23" s="101">
        <f>DGET(alimenti!$A$1:$BP$202,alimenti!AN$1,$A22:$A23)*$G23/100</f>
        <v>0</v>
      </c>
      <c r="AS23" s="101">
        <f>DGET(alimenti!$A$1:$BP$202,alimenti!AO$1,$A22:$A23)*$G23/100</f>
        <v>0</v>
      </c>
      <c r="AT23" s="101">
        <f>DGET(alimenti!$A$1:$BP$202,alimenti!AP$1,$A22:$A23)*$G23/100</f>
        <v>0</v>
      </c>
      <c r="AU23" s="101">
        <f>DGET(alimenti!$A$1:$BP$202,alimenti!AQ$1,$A22:$A23)*$G23/100</f>
        <v>0</v>
      </c>
      <c r="AV23" s="101">
        <f>DGET(alimenti!$A$1:$BP$202,alimenti!AR$1,$A22:$A23)*$G23/100</f>
        <v>0</v>
      </c>
      <c r="AW23" s="101">
        <f>DGET(alimenti!$A$1:$BP$202,alimenti!AS$1,$A22:$A23)*$G23/100</f>
        <v>0</v>
      </c>
      <c r="AX23" s="101">
        <f>DGET(alimenti!$A$1:$BP$202,alimenti!AT$1,$A22:$A23)*$G23/100</f>
        <v>0</v>
      </c>
      <c r="AY23" s="101">
        <f>DGET(alimenti!$A$1:$BP$202,alimenti!AU$1,$A22:$A23)*$G23/100</f>
        <v>0</v>
      </c>
      <c r="AZ23" s="101">
        <f>DGET(alimenti!$A$1:$BP$202,alimenti!AV$1,$A22:$A23)*$G23/100</f>
        <v>0</v>
      </c>
      <c r="BA23" s="101">
        <f>DGET(alimenti!$A$1:$BP$202,alimenti!AW$1,$A22:$A23)*$G23/100</f>
        <v>0</v>
      </c>
      <c r="BB23" s="101">
        <f>DGET(alimenti!$A$1:$BP$202,alimenti!AX$1,$A22:$A23)*$G23/100</f>
        <v>0</v>
      </c>
      <c r="BC23" s="101">
        <f>DGET(alimenti!$A$1:$BP$202,alimenti!AY$1,$A22:$A23)*$G23/100</f>
        <v>0</v>
      </c>
      <c r="BD23" s="101">
        <f>DGET(alimenti!$A$1:$BP$202,alimenti!AZ$1,$A22:$A23)*$G23/100</f>
        <v>0</v>
      </c>
      <c r="BE23" s="101">
        <f>DGET(alimenti!$A$1:$BP$202,alimenti!BA$1,$A22:$A23)*$G23/100</f>
        <v>0</v>
      </c>
      <c r="BF23" s="101">
        <f>DGET(alimenti!$A$1:$BP$202,alimenti!BB$1,$A22:$A23)*$G23/100</f>
        <v>0</v>
      </c>
      <c r="BG23" s="101">
        <f>DGET(alimenti!$A$1:$BP$202,alimenti!BC$1,$A22:$A23)*$G23/100</f>
        <v>0</v>
      </c>
      <c r="BH23" s="101">
        <f>DGET(alimenti!$A$1:$BP$202,alimenti!BD$1,$A22:$A23)*$G23/100</f>
        <v>0</v>
      </c>
      <c r="BI23" s="101">
        <f>DGET(alimenti!$A$1:$BP$202,alimenti!BE$1,$A22:$A23)*$G23/100</f>
        <v>0</v>
      </c>
      <c r="BJ23" s="101">
        <f>DGET(alimenti!$A$1:$BP$202,alimenti!BF$1,$A22:$A23)*$G23/100</f>
        <v>0</v>
      </c>
      <c r="BK23" s="101">
        <f>DGET(alimenti!$A$1:$BP$202,alimenti!BG$1,$A22:$A23)*$G23/100</f>
        <v>0</v>
      </c>
      <c r="BL23" s="101">
        <f>DGET(alimenti!$A$1:$BP$202,alimenti!BH$1,$A22:$A23)*$G23/100</f>
        <v>0</v>
      </c>
      <c r="BM23" s="101">
        <f>DGET(alimenti!$A$1:$BP$202,alimenti!BI$1,$A22:$A23)*$G23/100</f>
        <v>0</v>
      </c>
      <c r="BN23" s="101">
        <f>DGET(alimenti!$A$1:$BP$202,alimenti!BJ$1,$A22:$A23)*$G23/100</f>
        <v>0</v>
      </c>
      <c r="BO23" s="101">
        <f>DGET(alimenti!$A$1:$BP$202,alimenti!BK$1,$A22:$A23)*$G23/100</f>
        <v>0</v>
      </c>
      <c r="BP23" s="101">
        <f>DGET(alimenti!$A$1:$BP$202,alimenti!BL$1,$A22:$A23)*$G23/100</f>
        <v>0.13123477919999998</v>
      </c>
      <c r="BQ23" s="101">
        <f>DGET(alimenti!$A$1:$BP$202,alimenti!BM$1,$A22:$A23)*$G23/100</f>
        <v>0</v>
      </c>
      <c r="BR23" s="101">
        <f>DGET(alimenti!$A$1:$BP$202,alimenti!BN$1,$A22:$A23)*$G23/100</f>
        <v>0</v>
      </c>
      <c r="BS23" s="101">
        <f>DGET(alimenti!$A$1:$BP$202,alimenti!BO$1,$A22:$A23)*$G23/100</f>
        <v>0</v>
      </c>
      <c r="BT23" s="101">
        <f>DGET(alimenti!$A$1:$BP$202,alimenti!BP$1,$A22:$A23)*$G23/100</f>
        <v>0</v>
      </c>
      <c r="BU23" s="107" t="e">
        <f>DGET(alimenti!$A$1:$BP$202,alimenti!C$1,$A22:$A23)*$D23</f>
        <v>#VALUE!</v>
      </c>
      <c r="BV23" s="107" t="e">
        <f>IF(G23=0,0,(BU23/G23*100)*G23/$G$39)</f>
        <v>#VALUE!</v>
      </c>
      <c r="BW23" s="107">
        <f>IF(K23=0,0,(BU23/K23*100)*K23/$K$39)</f>
        <v>0</v>
      </c>
      <c r="BX23" s="108">
        <f>IF(L23=0,0,(BU23/L23*100)*L23/$L$39)</f>
        <v>0</v>
      </c>
      <c r="BZ23" s="211" t="s">
        <v>19</v>
      </c>
      <c r="CA23" s="4" t="s">
        <v>182</v>
      </c>
      <c r="CB23" s="151">
        <f>S41</f>
        <v>62.821711716648295</v>
      </c>
      <c r="CC23" s="204">
        <v>63</v>
      </c>
      <c r="CD23" s="204">
        <v>63</v>
      </c>
      <c r="CF23" s="18"/>
      <c r="CG23" s="78">
        <f>CG21+1</f>
        <v>12</v>
      </c>
      <c r="CH23" s="44" t="str">
        <f>INDEX(alimenti!$B$3:$B$202,CG23)</f>
        <v>Erba Medica 1°</v>
      </c>
    </row>
    <row r="24" spans="1:86" s="3" customFormat="1" ht="12.75" hidden="1">
      <c r="A24" s="199" t="s">
        <v>8</v>
      </c>
      <c r="B24" s="200" t="s">
        <v>4</v>
      </c>
      <c r="C24" s="194"/>
      <c r="D24" s="193"/>
      <c r="E24" s="201"/>
      <c r="F24" s="202"/>
      <c r="G24" s="153"/>
      <c r="H24" s="190"/>
      <c r="I24" s="153">
        <f t="shared" si="0"/>
        <v>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109"/>
      <c r="BV24" s="107"/>
      <c r="BW24" s="107"/>
      <c r="BX24" s="108"/>
      <c r="BY24" s="8"/>
      <c r="BZ24" s="70"/>
      <c r="CA24" s="7"/>
      <c r="CB24" s="151"/>
      <c r="CC24" s="203"/>
      <c r="CD24" s="203"/>
      <c r="CF24" s="21"/>
      <c r="CG24" s="82"/>
      <c r="CH24" s="79" t="s">
        <v>0</v>
      </c>
    </row>
    <row r="25" spans="1:86" ht="12.75">
      <c r="A25" s="195" t="str">
        <f>DGET(alimenti!$A$1:$B$202,alimenti!$B$1,B24:B25)</f>
        <v>Fosfato bicalci</v>
      </c>
      <c r="B25" s="196">
        <f>IF(C25="",0,C25)</f>
        <v>22</v>
      </c>
      <c r="C25" s="192">
        <v>22</v>
      </c>
      <c r="D25" s="193">
        <v>0.14</v>
      </c>
      <c r="E25" s="197"/>
      <c r="F25" s="198"/>
      <c r="G25" s="153">
        <f>DGET(alimenti!$A$1:$W$202,alimenti!D$1,$A24:$A25)*$D25/100</f>
        <v>0.1386</v>
      </c>
      <c r="H25" s="189">
        <f>$D25/$D$39*100</f>
        <v>0.3678402522333159</v>
      </c>
      <c r="I25" s="153">
        <f t="shared" si="0"/>
        <v>0.6344521235835833</v>
      </c>
      <c r="J25" s="101">
        <f>DGET(alimenti!$A$1:$BP$202,alimenti!D$1,$A24:$A25)*$G25/100</f>
        <v>0.137214</v>
      </c>
      <c r="K25" s="101">
        <f>DGET(alimenti!$A$1:$BP$202,alimenti!E$1,$A24:$A25)*$G25/100</f>
        <v>0</v>
      </c>
      <c r="L25" s="101">
        <f>DGET(alimenti!$A$1:$BP$202,alimenti!F$1,$A24:$A25)*$G25/100</f>
        <v>0</v>
      </c>
      <c r="M25" s="101">
        <f>DGET(alimenti!$A$1:$BP$202,alimenti!G$1,$A24:$A25)*$G25/100</f>
        <v>0</v>
      </c>
      <c r="N25" s="101">
        <f>DGET(alimenti!$A$1:$BP$202,alimenti!H$1,$A24:$A25)*$G25/100</f>
        <v>0</v>
      </c>
      <c r="O25" s="101">
        <f>DGET(alimenti!$A$1:$BP$202,alimenti!I$1,$A24:$A25)*$G25/100</f>
        <v>0</v>
      </c>
      <c r="P25" s="101">
        <f>DGET(alimenti!$A$1:$BP$202,alimenti!J$1,$A24:$A25)*$G25/100</f>
        <v>0</v>
      </c>
      <c r="Q25" s="101">
        <f>DGET(alimenti!$A$1:$BP$202,alimenti!K$1,$A24:$A25)*$M25/100</f>
        <v>0</v>
      </c>
      <c r="R25" s="101">
        <f>DGET(alimenti!$A$1:$BP$202,alimenti!L$1,$A24:$A25)*$M25/100</f>
        <v>0</v>
      </c>
      <c r="S25" s="101">
        <f>DGET(alimenti!$A$1:$BP$202,alimenti!N$1,$A24:$A25)*M25/100</f>
        <v>0</v>
      </c>
      <c r="T25" s="101">
        <f>DGET(alimenti!$A$1:$BP$202,alimenti!O$1,$A24:$A25)*$G25/100</f>
        <v>0</v>
      </c>
      <c r="U25" s="101">
        <f>DGET(alimenti!$A$1:$BP$202,alimenti!P$1,$A24:$A25)*$G25/100</f>
        <v>0</v>
      </c>
      <c r="V25" s="101">
        <f>DGET(alimenti!$A$1:$BP$202,alimenti!Q$1,$A24:$A25)*$G25/100</f>
        <v>0</v>
      </c>
      <c r="W25" s="101">
        <f>DGET(alimenti!$A$1:$BP$202,alimenti!R$1,$A24:$A25)*$G25/100</f>
        <v>0</v>
      </c>
      <c r="X25" s="101">
        <f>DGET(alimenti!$A$1:$BP$202,alimenti!S$1,$A24:$A25)*$G25/100</f>
        <v>0</v>
      </c>
      <c r="Y25" s="101">
        <f>DGET(alimenti!$A$1:$BP$202,alimenti!U$1,$A24:$A25)*$G25/100</f>
        <v>0</v>
      </c>
      <c r="Z25" s="101">
        <f>DGET(alimenti!$A$1:$BP$202,alimenti!V$1,$A24:$A25)*$G25/100</f>
        <v>0</v>
      </c>
      <c r="AA25" s="101">
        <f>DGET(alimenti!$A$1:$BP$202,alimenti!W$1,$A24:$A25)*$G25/100</f>
        <v>0</v>
      </c>
      <c r="AB25" s="101">
        <f>DGET(alimenti!$A$1:$BP$202,alimenti!X$1,$A24:$A25)*$G25/100</f>
        <v>0.03584196</v>
      </c>
      <c r="AC25" s="101">
        <f>DGET(alimenti!$A$1:$BP$202,alimenti!Y$1,$A24:$A25)*$G25/100</f>
        <v>0.02239776</v>
      </c>
      <c r="AD25" s="101">
        <f>DGET(alimenti!$A$1:$BP$202,alimenti!Z$1,$A24:$A25)*$G25/100</f>
        <v>0.0022176</v>
      </c>
      <c r="AE25" s="101">
        <f>DGET(alimenti!$A$1:$BP$202,alimenti!AA$1,$A24:$A25)*$G25/100</f>
        <v>0</v>
      </c>
      <c r="AF25" s="101">
        <f>DGET(alimenti!$A$1:$BP$202,alimenti!AB$1,$A24:$A25)*$G25/100</f>
        <v>0</v>
      </c>
      <c r="AG25" s="101">
        <f>DGET(alimenti!$A$1:$BP$202,alimenti!AC$1,$A24:$A25)*$G25/100</f>
        <v>0</v>
      </c>
      <c r="AH25" s="101">
        <f>DGET(alimenti!$A$1:$BP$202,alimenti!AD$1,$A24:$A25)*$G25/100</f>
        <v>0</v>
      </c>
      <c r="AI25" s="101">
        <f>DGET(alimenti!$A$1:$BP$202,alimenti!AE$1,$A24:$A25)*$G25/100</f>
        <v>0</v>
      </c>
      <c r="AJ25" s="101">
        <f>DGET(alimenti!$A$1:$BP$202,alimenti!AF$1,$A24:$A25)*$G25/100</f>
        <v>0.1386</v>
      </c>
      <c r="AK25" s="101">
        <f>DGET(alimenti!$A$1:$BP$202,alimenti!AG$1,$A24:$A25)*$G25/100</f>
        <v>0</v>
      </c>
      <c r="AL25" s="101">
        <f>DGET(alimenti!$A$1:$BP$202,alimenti!AH$1,$A24:$A25)*$G25/100</f>
        <v>0.1386</v>
      </c>
      <c r="AM25" s="101">
        <f>DGET(alimenti!$A$1:$BP$202,alimenti!AI$1,$A24:$A25)*$G25/100</f>
        <v>0</v>
      </c>
      <c r="AN25" s="101">
        <f>DGET(alimenti!$A$1:$BP$202,alimenti!AJ$1,$A24:$A25)*$G25/100</f>
        <v>0</v>
      </c>
      <c r="AO25" s="101">
        <f>DGET(alimenti!$A$1:$BP$202,alimenti!AK$1,$A24:$A25)*$G25/100</f>
        <v>0</v>
      </c>
      <c r="AP25" s="101">
        <f>DGET(alimenti!$A$1:$BP$202,alimenti!AL$1,$A24:$A25)*$G25/100</f>
        <v>0</v>
      </c>
      <c r="AQ25" s="101">
        <f>DGET(alimenti!$A$1:$BP$202,alimenti!AM$1,$A24:$A25)*$G25/100</f>
        <v>0</v>
      </c>
      <c r="AR25" s="101">
        <f>DGET(alimenti!$A$1:$BP$202,alimenti!AN$1,$A24:$A25)*$G25/100</f>
        <v>0</v>
      </c>
      <c r="AS25" s="101">
        <f>DGET(alimenti!$A$1:$BP$202,alimenti!AO$1,$A24:$A25)*$G25/100</f>
        <v>0</v>
      </c>
      <c r="AT25" s="101">
        <f>DGET(alimenti!$A$1:$BP$202,alimenti!AP$1,$A24:$A25)*$G25/100</f>
        <v>0</v>
      </c>
      <c r="AU25" s="101">
        <f>DGET(alimenti!$A$1:$BP$202,alimenti!AQ$1,$A24:$A25)*$G25/100</f>
        <v>0</v>
      </c>
      <c r="AV25" s="101">
        <f>DGET(alimenti!$A$1:$BP$202,alimenti!AR$1,$A24:$A25)*$G25/100</f>
        <v>0</v>
      </c>
      <c r="AW25" s="101">
        <f>DGET(alimenti!$A$1:$BP$202,alimenti!AS$1,$A24:$A25)*$G25/100</f>
        <v>0</v>
      </c>
      <c r="AX25" s="101">
        <f>DGET(alimenti!$A$1:$BP$202,alimenti!AT$1,$A24:$A25)*$G25/100</f>
        <v>0</v>
      </c>
      <c r="AY25" s="101">
        <f>DGET(alimenti!$A$1:$BP$202,alimenti!AU$1,$A24:$A25)*$G25/100</f>
        <v>0</v>
      </c>
      <c r="AZ25" s="101">
        <f>DGET(alimenti!$A$1:$BP$202,alimenti!AV$1,$A24:$A25)*$G25/100</f>
        <v>0</v>
      </c>
      <c r="BA25" s="101">
        <f>DGET(alimenti!$A$1:$BP$202,alimenti!AW$1,$A24:$A25)*$G25/100</f>
        <v>0</v>
      </c>
      <c r="BB25" s="101">
        <f>DGET(alimenti!$A$1:$BP$202,alimenti!AX$1,$A24:$A25)*$G25/100</f>
        <v>0</v>
      </c>
      <c r="BC25" s="101">
        <f>DGET(alimenti!$A$1:$BP$202,alimenti!AY$1,$A24:$A25)*$G25/100</f>
        <v>0</v>
      </c>
      <c r="BD25" s="101">
        <f>DGET(alimenti!$A$1:$BP$202,alimenti!AZ$1,$A24:$A25)*$G25/100</f>
        <v>0</v>
      </c>
      <c r="BE25" s="101">
        <f>DGET(alimenti!$A$1:$BP$202,alimenti!BA$1,$A24:$A25)*$G25/100</f>
        <v>0</v>
      </c>
      <c r="BF25" s="101">
        <f>DGET(alimenti!$A$1:$BP$202,alimenti!BB$1,$A24:$A25)*$G25/100</f>
        <v>0</v>
      </c>
      <c r="BG25" s="101">
        <f>DGET(alimenti!$A$1:$BP$202,alimenti!BC$1,$A24:$A25)*$G25/100</f>
        <v>0</v>
      </c>
      <c r="BH25" s="101">
        <f>DGET(alimenti!$A$1:$BP$202,alimenti!BD$1,$A24:$A25)*$G25/100</f>
        <v>0</v>
      </c>
      <c r="BI25" s="101">
        <f>DGET(alimenti!$A$1:$BP$202,alimenti!BE$1,$A24:$A25)*$G25/100</f>
        <v>0</v>
      </c>
      <c r="BJ25" s="101">
        <f>DGET(alimenti!$A$1:$BP$202,alimenti!BF$1,$A24:$A25)*$G25/100</f>
        <v>0</v>
      </c>
      <c r="BK25" s="101">
        <f>DGET(alimenti!$A$1:$BP$202,alimenti!BG$1,$A24:$A25)*$G25/100</f>
        <v>0</v>
      </c>
      <c r="BL25" s="101">
        <f>DGET(alimenti!$A$1:$BP$202,alimenti!BH$1,$A24:$A25)*$G25/100</f>
        <v>0</v>
      </c>
      <c r="BM25" s="101">
        <f>DGET(alimenti!$A$1:$BP$202,alimenti!BI$1,$A24:$A25)*$G25/100</f>
        <v>0</v>
      </c>
      <c r="BN25" s="101">
        <f>DGET(alimenti!$A$1:$BP$202,alimenti!BJ$1,$A24:$A25)*$G25/100</f>
        <v>0</v>
      </c>
      <c r="BO25" s="101">
        <f>DGET(alimenti!$A$1:$BP$202,alimenti!BK$1,$A24:$A25)*$G25/100</f>
        <v>0</v>
      </c>
      <c r="BP25" s="101">
        <f>DGET(alimenti!$A$1:$BP$202,alimenti!BL$1,$A24:$A25)*$G25/100</f>
        <v>0</v>
      </c>
      <c r="BQ25" s="101">
        <f>DGET(alimenti!$A$1:$BP$202,alimenti!BM$1,$A24:$A25)*$G25/100</f>
        <v>0.6999993000000001</v>
      </c>
      <c r="BR25" s="101">
        <f>DGET(alimenti!$A$1:$BP$202,alimenti!BN$1,$A24:$A25)*$G25/100</f>
        <v>0</v>
      </c>
      <c r="BS25" s="101">
        <f>DGET(alimenti!$A$1:$BP$202,alimenti!BO$1,$A24:$A25)*$G25/100</f>
        <v>0</v>
      </c>
      <c r="BT25" s="101">
        <f>DGET(alimenti!$A$1:$BP$202,alimenti!BP$1,$A24:$A25)*$G25/100</f>
        <v>0</v>
      </c>
      <c r="BU25" s="107" t="e">
        <f>DGET(alimenti!$A$1:$BP$202,alimenti!C$1,$A24:$A25)*$D25</f>
        <v>#VALUE!</v>
      </c>
      <c r="BV25" s="107" t="e">
        <f>IF(G25=0,0,(BU25/G25*100)*G25/$G$39)</f>
        <v>#VALUE!</v>
      </c>
      <c r="BW25" s="107">
        <f>IF(K25=0,0,(BU25/K25*100)*K25/$K$39)</f>
        <v>0</v>
      </c>
      <c r="BX25" s="108">
        <f>IF(L25=0,0,(BU25/L25*100)*L25/$L$39)</f>
        <v>0</v>
      </c>
      <c r="BZ25" s="211" t="str">
        <f>T1</f>
        <v>FG </v>
      </c>
      <c r="CA25" s="4" t="s">
        <v>181</v>
      </c>
      <c r="CB25" s="151">
        <f>T41</f>
        <v>16.709027622013018</v>
      </c>
      <c r="CC25" s="204">
        <v>17</v>
      </c>
      <c r="CD25" s="204"/>
      <c r="CF25" s="23"/>
      <c r="CG25" s="78">
        <f>CG23+1</f>
        <v>13</v>
      </c>
      <c r="CH25" s="44" t="str">
        <f>INDEX(alimenti!$B$3:$B$202,CG25)</f>
        <v>Erba Medica 2/3</v>
      </c>
    </row>
    <row r="26" spans="1:86" s="3" customFormat="1" ht="12.75" hidden="1">
      <c r="A26" s="199" t="s">
        <v>8</v>
      </c>
      <c r="B26" s="200" t="s">
        <v>4</v>
      </c>
      <c r="C26" s="194"/>
      <c r="D26" s="193"/>
      <c r="E26" s="201"/>
      <c r="F26" s="202"/>
      <c r="G26" s="153"/>
      <c r="H26" s="190"/>
      <c r="I26" s="153">
        <f t="shared" si="0"/>
        <v>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109"/>
      <c r="BV26" s="107"/>
      <c r="BW26" s="107"/>
      <c r="BX26" s="108"/>
      <c r="BY26" s="8"/>
      <c r="BZ26" s="70"/>
      <c r="CA26" s="4"/>
      <c r="CB26" s="151"/>
      <c r="CC26" s="203"/>
      <c r="CD26" s="203"/>
      <c r="CF26" s="21"/>
      <c r="CG26" s="82"/>
      <c r="CH26" s="79" t="s">
        <v>0</v>
      </c>
    </row>
    <row r="27" spans="1:86" ht="12.75">
      <c r="A27" s="195" t="str">
        <f>DGET(alimenti!$A$1:$B$202,alimenti!$B$1,B26:B27)</f>
        <v>Clorur di sodio</v>
      </c>
      <c r="B27" s="196">
        <f>IF(C27="",0,C27)</f>
        <v>6</v>
      </c>
      <c r="C27" s="192">
        <v>6</v>
      </c>
      <c r="D27" s="193">
        <v>0.06</v>
      </c>
      <c r="E27" s="197"/>
      <c r="F27" s="198"/>
      <c r="G27" s="153">
        <f>DGET(alimenti!$A$1:$W$202,alimenti!D$1,$A26:$A27)*$D27/100</f>
        <v>0.059399999999999994</v>
      </c>
      <c r="H27" s="189">
        <f>$D27/$D$39*100</f>
        <v>0.1576458223857068</v>
      </c>
      <c r="I27" s="153">
        <f t="shared" si="0"/>
        <v>0.2719080529643928</v>
      </c>
      <c r="J27" s="101">
        <f>DGET(alimenti!$A$1:$BP$202,alimenti!D$1,$A26:$A27)*$G27/100</f>
        <v>0.058806</v>
      </c>
      <c r="K27" s="101">
        <f>DGET(alimenti!$A$1:$BP$202,alimenti!E$1,$A26:$A27)*$G27/100</f>
        <v>0</v>
      </c>
      <c r="L27" s="101">
        <f>DGET(alimenti!$A$1:$BP$202,alimenti!F$1,$A26:$A27)*$G27/100</f>
        <v>0</v>
      </c>
      <c r="M27" s="101">
        <f>DGET(alimenti!$A$1:$BP$202,alimenti!G$1,$A26:$A27)*$G27/100</f>
        <v>0</v>
      </c>
      <c r="N27" s="101">
        <f>DGET(alimenti!$A$1:$BP$202,alimenti!H$1,$A26:$A27)*$G27/100</f>
        <v>0</v>
      </c>
      <c r="O27" s="101">
        <f>DGET(alimenti!$A$1:$BP$202,alimenti!I$1,$A26:$A27)*$G27/100</f>
        <v>0</v>
      </c>
      <c r="P27" s="101">
        <f>DGET(alimenti!$A$1:$BP$202,alimenti!J$1,$A26:$A27)*$G27/100</f>
        <v>0</v>
      </c>
      <c r="Q27" s="101">
        <f>DGET(alimenti!$A$1:$BP$202,alimenti!K$1,$A26:$A27)*$M27/100</f>
        <v>0</v>
      </c>
      <c r="R27" s="101">
        <f>DGET(alimenti!$A$1:$BP$202,alimenti!L$1,$A26:$A27)*$M27/100</f>
        <v>0</v>
      </c>
      <c r="S27" s="101">
        <f>DGET(alimenti!$A$1:$BP$202,alimenti!N$1,$A26:$A27)*M27/100</f>
        <v>0</v>
      </c>
      <c r="T27" s="101">
        <f>DGET(alimenti!$A$1:$BP$202,alimenti!O$1,$A26:$A27)*$G27/100</f>
        <v>0</v>
      </c>
      <c r="U27" s="101">
        <f>DGET(alimenti!$A$1:$BP$202,alimenti!P$1,$A26:$A27)*$G27/100</f>
        <v>0</v>
      </c>
      <c r="V27" s="101">
        <f>DGET(alimenti!$A$1:$BP$202,alimenti!Q$1,$A26:$A27)*$G27/100</f>
        <v>0</v>
      </c>
      <c r="W27" s="101">
        <f>DGET(alimenti!$A$1:$BP$202,alimenti!R$1,$A26:$A27)*$G27/100</f>
        <v>0</v>
      </c>
      <c r="X27" s="101">
        <f>DGET(alimenti!$A$1:$BP$202,alimenti!S$1,$A26:$A27)*$G27/100</f>
        <v>0</v>
      </c>
      <c r="Y27" s="101">
        <f>DGET(alimenti!$A$1:$BP$202,alimenti!U$1,$A26:$A27)*$G27/100</f>
        <v>0</v>
      </c>
      <c r="Z27" s="101">
        <f>DGET(alimenti!$A$1:$BP$202,alimenti!V$1,$A26:$A27)*$G27/100</f>
        <v>0</v>
      </c>
      <c r="AA27" s="101">
        <f>DGET(alimenti!$A$1:$BP$202,alimenti!W$1,$A26:$A27)*$G27/100</f>
        <v>0</v>
      </c>
      <c r="AB27" s="101">
        <f>DGET(alimenti!$A$1:$BP$202,alimenti!X$1,$A26:$A27)*$G27/100</f>
        <v>0</v>
      </c>
      <c r="AC27" s="101">
        <f>DGET(alimenti!$A$1:$BP$202,alimenti!Y$1,$A26:$A27)*$G27/100</f>
        <v>0</v>
      </c>
      <c r="AD27" s="101">
        <f>DGET(alimenti!$A$1:$BP$202,alimenti!Z$1,$A26:$A27)*$G27/100</f>
        <v>0</v>
      </c>
      <c r="AE27" s="101">
        <f>DGET(alimenti!$A$1:$BP$202,alimenti!AA$1,$A26:$A27)*$G27/100</f>
        <v>0.023041259999999997</v>
      </c>
      <c r="AF27" s="101">
        <f>DGET(alimenti!$A$1:$BP$202,alimenti!AB$1,$A26:$A27)*$G27/100</f>
        <v>0</v>
      </c>
      <c r="AG27" s="101">
        <f>DGET(alimenti!$A$1:$BP$202,alimenti!AC$1,$A26:$A27)*$G27/100</f>
        <v>0</v>
      </c>
      <c r="AH27" s="101">
        <f>DGET(alimenti!$A$1:$BP$202,alimenti!AD$1,$A26:$A27)*$G27/100</f>
        <v>0.035461799999999995</v>
      </c>
      <c r="AI27" s="101">
        <f>DGET(alimenti!$A$1:$BP$202,alimenti!AE$1,$A26:$A27)*$G27/100</f>
        <v>0</v>
      </c>
      <c r="AJ27" s="101">
        <f>DGET(alimenti!$A$1:$BP$202,alimenti!AF$1,$A26:$A27)*$G27/100</f>
        <v>0.059399999999999994</v>
      </c>
      <c r="AK27" s="101">
        <f>DGET(alimenti!$A$1:$BP$202,alimenti!AG$1,$A26:$A27)*$G27/100</f>
        <v>0</v>
      </c>
      <c r="AL27" s="101">
        <f>DGET(alimenti!$A$1:$BP$202,alimenti!AH$1,$A26:$A27)*$G27/100</f>
        <v>0.059399999999999994</v>
      </c>
      <c r="AM27" s="101">
        <f>DGET(alimenti!$A$1:$BP$202,alimenti!AI$1,$A26:$A27)*$G27/100</f>
        <v>0</v>
      </c>
      <c r="AN27" s="101">
        <f>DGET(alimenti!$A$1:$BP$202,alimenti!AJ$1,$A26:$A27)*$G27/100</f>
        <v>0</v>
      </c>
      <c r="AO27" s="101">
        <f>DGET(alimenti!$A$1:$BP$202,alimenti!AK$1,$A26:$A27)*$G27/100</f>
        <v>0</v>
      </c>
      <c r="AP27" s="101">
        <f>DGET(alimenti!$A$1:$BP$202,alimenti!AL$1,$A26:$A27)*$G27/100</f>
        <v>0</v>
      </c>
      <c r="AQ27" s="101">
        <f>DGET(alimenti!$A$1:$BP$202,alimenti!AM$1,$A26:$A27)*$G27/100</f>
        <v>0</v>
      </c>
      <c r="AR27" s="101">
        <f>DGET(alimenti!$A$1:$BP$202,alimenti!AN$1,$A26:$A27)*$G27/100</f>
        <v>0</v>
      </c>
      <c r="AS27" s="101">
        <f>DGET(alimenti!$A$1:$BP$202,alimenti!AO$1,$A26:$A27)*$G27/100</f>
        <v>0</v>
      </c>
      <c r="AT27" s="101">
        <f>DGET(alimenti!$A$1:$BP$202,alimenti!AP$1,$A26:$A27)*$G27/100</f>
        <v>0</v>
      </c>
      <c r="AU27" s="101">
        <f>DGET(alimenti!$A$1:$BP$202,alimenti!AQ$1,$A26:$A27)*$G27/100</f>
        <v>0</v>
      </c>
      <c r="AV27" s="101">
        <f>DGET(alimenti!$A$1:$BP$202,alimenti!AR$1,$A26:$A27)*$G27/100</f>
        <v>0</v>
      </c>
      <c r="AW27" s="101">
        <f>DGET(alimenti!$A$1:$BP$202,alimenti!AS$1,$A26:$A27)*$G27/100</f>
        <v>0</v>
      </c>
      <c r="AX27" s="101">
        <f>DGET(alimenti!$A$1:$BP$202,alimenti!AT$1,$A26:$A27)*$G27/100</f>
        <v>0</v>
      </c>
      <c r="AY27" s="101">
        <f>DGET(alimenti!$A$1:$BP$202,alimenti!AU$1,$A26:$A27)*$G27/100</f>
        <v>0</v>
      </c>
      <c r="AZ27" s="101">
        <f>DGET(alimenti!$A$1:$BP$202,alimenti!AV$1,$A26:$A27)*$G27/100</f>
        <v>0</v>
      </c>
      <c r="BA27" s="101">
        <f>DGET(alimenti!$A$1:$BP$202,alimenti!AW$1,$A26:$A27)*$G27/100</f>
        <v>0</v>
      </c>
      <c r="BB27" s="101">
        <f>DGET(alimenti!$A$1:$BP$202,alimenti!AX$1,$A26:$A27)*$G27/100</f>
        <v>0</v>
      </c>
      <c r="BC27" s="101">
        <f>DGET(alimenti!$A$1:$BP$202,alimenti!AY$1,$A26:$A27)*$G27/100</f>
        <v>0</v>
      </c>
      <c r="BD27" s="101">
        <f>DGET(alimenti!$A$1:$BP$202,alimenti!AZ$1,$A26:$A27)*$G27/100</f>
        <v>0</v>
      </c>
      <c r="BE27" s="101">
        <f>DGET(alimenti!$A$1:$BP$202,alimenti!BA$1,$A26:$A27)*$G27/100</f>
        <v>0</v>
      </c>
      <c r="BF27" s="101">
        <f>DGET(alimenti!$A$1:$BP$202,alimenti!BB$1,$A26:$A27)*$G27/100</f>
        <v>0</v>
      </c>
      <c r="BG27" s="101">
        <f>DGET(alimenti!$A$1:$BP$202,alimenti!BC$1,$A26:$A27)*$G27/100</f>
        <v>0</v>
      </c>
      <c r="BH27" s="101">
        <f>DGET(alimenti!$A$1:$BP$202,alimenti!BD$1,$A26:$A27)*$G27/100</f>
        <v>0</v>
      </c>
      <c r="BI27" s="101">
        <f>DGET(alimenti!$A$1:$BP$202,alimenti!BE$1,$A26:$A27)*$G27/100</f>
        <v>0</v>
      </c>
      <c r="BJ27" s="101">
        <f>DGET(alimenti!$A$1:$BP$202,alimenti!BF$1,$A26:$A27)*$G27/100</f>
        <v>0</v>
      </c>
      <c r="BK27" s="101">
        <f>DGET(alimenti!$A$1:$BP$202,alimenti!BG$1,$A26:$A27)*$G27/100</f>
        <v>0</v>
      </c>
      <c r="BL27" s="101">
        <f>DGET(alimenti!$A$1:$BP$202,alimenti!BH$1,$A26:$A27)*$G27/100</f>
        <v>0</v>
      </c>
      <c r="BM27" s="101">
        <f>DGET(alimenti!$A$1:$BP$202,alimenti!BI$1,$A26:$A27)*$G27/100</f>
        <v>0</v>
      </c>
      <c r="BN27" s="101">
        <f>DGET(alimenti!$A$1:$BP$202,alimenti!BJ$1,$A26:$A27)*$G27/100</f>
        <v>0</v>
      </c>
      <c r="BO27" s="101">
        <f>DGET(alimenti!$A$1:$BP$202,alimenti!BK$1,$A26:$A27)*$G27/100</f>
        <v>0.00286902</v>
      </c>
      <c r="BP27" s="101">
        <f>DGET(alimenti!$A$1:$BP$202,alimenti!BL$1,$A26:$A27)*$G27/100</f>
        <v>0</v>
      </c>
      <c r="BQ27" s="101">
        <f>DGET(alimenti!$A$1:$BP$202,alimenti!BM$1,$A26:$A27)*$G27/100</f>
        <v>0.005399459999999999</v>
      </c>
      <c r="BR27" s="101">
        <f>DGET(alimenti!$A$1:$BP$202,alimenti!BN$1,$A26:$A27)*$G27/100</f>
        <v>0</v>
      </c>
      <c r="BS27" s="101">
        <f>DGET(alimenti!$A$1:$BP$202,alimenti!BO$1,$A26:$A27)*$G27/100</f>
        <v>0</v>
      </c>
      <c r="BT27" s="101">
        <f>DGET(alimenti!$A$1:$BP$202,alimenti!BP$1,$A26:$A27)*$G27/100</f>
        <v>0</v>
      </c>
      <c r="BU27" s="107" t="e">
        <f>DGET(alimenti!$A$1:$BP$202,alimenti!C$1,$A26:$A27)*$D27</f>
        <v>#VALUE!</v>
      </c>
      <c r="BV27" s="107" t="e">
        <f>IF(G27=0,0,(BU27/G27*100)*G27/$G$39)</f>
        <v>#VALUE!</v>
      </c>
      <c r="BW27" s="107">
        <f>IF(K27=0,0,(BU27/K27*100)*K27/$K$39)</f>
        <v>0</v>
      </c>
      <c r="BX27" s="108">
        <f>IF(L27=0,0,(BU27/L27*100)*L27/$L$39)</f>
        <v>0</v>
      </c>
      <c r="BZ27" s="211" t="str">
        <f>U1</f>
        <v>NDF </v>
      </c>
      <c r="CA27" s="4" t="s">
        <v>181</v>
      </c>
      <c r="CB27" s="151">
        <f>U41</f>
        <v>35.9844128937517</v>
      </c>
      <c r="CC27" s="204">
        <v>32</v>
      </c>
      <c r="CD27" s="204"/>
      <c r="CF27" s="23"/>
      <c r="CG27" s="78">
        <f>CG25+1</f>
        <v>14</v>
      </c>
      <c r="CH27" s="44" t="str">
        <f>INDEX(alimenti!$B$3:$B$202,CG27)</f>
        <v>Erba Medica 4/5</v>
      </c>
    </row>
    <row r="28" spans="1:86" s="3" customFormat="1" ht="12.75" hidden="1">
      <c r="A28" s="199" t="s">
        <v>8</v>
      </c>
      <c r="B28" s="200" t="s">
        <v>4</v>
      </c>
      <c r="C28" s="194"/>
      <c r="D28" s="193"/>
      <c r="E28" s="201"/>
      <c r="F28" s="202"/>
      <c r="G28" s="153"/>
      <c r="H28" s="190"/>
      <c r="I28" s="153">
        <f t="shared" si="0"/>
        <v>0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109"/>
      <c r="BV28" s="107"/>
      <c r="BW28" s="107"/>
      <c r="BX28" s="108"/>
      <c r="BY28" s="8"/>
      <c r="BZ28" s="71"/>
      <c r="CA28" s="4"/>
      <c r="CB28" s="152"/>
      <c r="CC28" s="203"/>
      <c r="CD28" s="203"/>
      <c r="CF28" s="21"/>
      <c r="CG28" s="82"/>
      <c r="CH28" s="79" t="s">
        <v>0</v>
      </c>
    </row>
    <row r="29" spans="1:86" ht="12.75">
      <c r="A29" s="195" t="str">
        <f>DGET(alimenti!$A$1:$B$202,alimenti!$B$1,B28:B29)</f>
        <v>Soia int.estrus</v>
      </c>
      <c r="B29" s="196">
        <f>IF(C29="",0,C29)</f>
        <v>91</v>
      </c>
      <c r="C29" s="192">
        <v>91</v>
      </c>
      <c r="D29" s="193">
        <v>1.3</v>
      </c>
      <c r="E29" s="197"/>
      <c r="F29" s="198"/>
      <c r="G29" s="153">
        <f>DGET(alimenti!$A$1:$W$202,alimenti!D$1,$A28:$A29)*$D29/100</f>
        <v>1.1960000000000002</v>
      </c>
      <c r="H29" s="189">
        <f>$D29/$D$39*100</f>
        <v>3.4156594850236477</v>
      </c>
      <c r="I29" s="153">
        <f t="shared" si="0"/>
        <v>5.474781672481716</v>
      </c>
      <c r="J29" s="101">
        <f>DGET(alimenti!$A$1:$BP$202,alimenti!D$1,$A28:$A29)*$G29/100</f>
        <v>1.1003200000000002</v>
      </c>
      <c r="K29" s="101">
        <f>DGET(alimenti!$A$1:$BP$202,alimenti!E$1,$A28:$A29)*$G29/100</f>
        <v>1.7342000000000002</v>
      </c>
      <c r="L29" s="101">
        <f>DGET(alimenti!$A$1:$BP$202,alimenti!F$1,$A28:$A29)*$G29/100</f>
        <v>1.6744000000000003</v>
      </c>
      <c r="M29" s="101">
        <f>DGET(alimenti!$A$1:$BP$202,alimenti!G$1,$A28:$A29)*$G29/100</f>
        <v>0.44909800000000005</v>
      </c>
      <c r="N29" s="101">
        <f>DGET(alimenti!$A$1:$BP$202,alimenti!H$1,$A28:$A29)*$G29/100</f>
        <v>0.26312</v>
      </c>
      <c r="O29" s="101">
        <f>DGET(alimenti!$A$1:$BP$202,alimenti!I$1,$A28:$A29)*$G29/100</f>
        <v>0.3424148</v>
      </c>
      <c r="P29" s="101">
        <f>DGET(alimenti!$A$1:$BP$202,alimenti!J$1,$A28:$A29)*$G29/100</f>
        <v>0.21312720000000002</v>
      </c>
      <c r="Q29" s="101">
        <f>DGET(alimenti!$A$1:$BP$202,alimenti!K$1,$A28:$A29)*$M29/100</f>
        <v>0.09780905341999999</v>
      </c>
      <c r="R29" s="101">
        <f>DGET(alimenti!$A$1:$BP$202,alimenti!L$1,$A28:$A29)*$M29/100</f>
        <v>0.11635904631</v>
      </c>
      <c r="S29" s="101">
        <f>DGET(alimenti!$A$1:$BP$202,alimenti!N$1,$A28:$A29)*M29/100</f>
        <v>0.20209410000000003</v>
      </c>
      <c r="T29" s="101">
        <f>DGET(alimenti!$A$1:$BP$202,alimenti!O$1,$A28:$A29)*$G29/100</f>
        <v>0.05968040000000001</v>
      </c>
      <c r="U29" s="101">
        <f>DGET(alimenti!$A$1:$BP$202,alimenti!P$1,$A28:$A29)*$G29/100</f>
        <v>0.22066200000000002</v>
      </c>
      <c r="V29" s="101">
        <f>DGET(alimenti!$A$1:$BP$202,alimenti!Q$1,$A28:$A29)*$G29/100</f>
        <v>0.16026400000000002</v>
      </c>
      <c r="W29" s="101">
        <f>DGET(alimenti!$A$1:$BP$202,alimenti!R$1,$A28:$A29)*$G29/100</f>
        <v>0.03229200000000001</v>
      </c>
      <c r="X29" s="101">
        <f>DGET(alimenti!$A$1:$BP$202,alimenti!S$1,$A28:$A29)*$G29/100</f>
        <v>0</v>
      </c>
      <c r="Y29" s="101">
        <f>DGET(alimenti!$A$1:$BP$202,alimenti!U$1,$A28:$A29)*$G29/100</f>
        <v>0.10644400000000002</v>
      </c>
      <c r="Z29" s="101">
        <f>DGET(alimenti!$A$1:$BP$202,alimenti!V$1,$A28:$A29)*$G29/100</f>
        <v>0.1804764</v>
      </c>
      <c r="AA29" s="101">
        <f>DGET(alimenti!$A$1:$BP$202,alimenti!W$1,$A28:$A29)*$G29/100</f>
        <v>0.23525320000000005</v>
      </c>
      <c r="AB29" s="101">
        <f>DGET(alimenti!$A$1:$BP$202,alimenti!X$1,$A28:$A29)*$G29/100</f>
        <v>0.0031096000000000006</v>
      </c>
      <c r="AC29" s="101">
        <f>DGET(alimenti!$A$1:$BP$202,alimenti!Y$1,$A28:$A29)*$G29/100</f>
        <v>0.0074152</v>
      </c>
      <c r="AD29" s="101">
        <f>DGET(alimenti!$A$1:$BP$202,alimenti!Z$1,$A28:$A29)*$G29/100</f>
        <v>0.005860400000000001</v>
      </c>
      <c r="AE29" s="101">
        <f>DGET(alimenti!$A$1:$BP$202,alimenti!AA$1,$A28:$A29)*$G29/100</f>
        <v>0.00035880000000000005</v>
      </c>
      <c r="AF29" s="101">
        <f>DGET(alimenti!$A$1:$BP$202,alimenti!AB$1,$A28:$A29)*$G29/100</f>
        <v>0.0028704000000000004</v>
      </c>
      <c r="AG29" s="101">
        <f>DGET(alimenti!$A$1:$BP$202,alimenti!AC$1,$A28:$A29)*$G29/100</f>
        <v>0.0194948</v>
      </c>
      <c r="AH29" s="101">
        <f>DGET(alimenti!$A$1:$BP$202,alimenti!AD$1,$A28:$A29)*$G29/100</f>
        <v>0.00035880000000000005</v>
      </c>
      <c r="AI29" s="101">
        <f>DGET(alimenti!$A$1:$BP$202,alimenti!AE$1,$A28:$A29)*$G29/100</f>
        <v>0.004305600000000001</v>
      </c>
      <c r="AJ29" s="101">
        <f>DGET(alimenti!$A$1:$BP$202,alimenti!AF$1,$A28:$A29)*$G29/100</f>
        <v>0.11051040000000002</v>
      </c>
      <c r="AK29" s="101">
        <f>DGET(alimenti!$A$1:$BP$202,alimenti!AG$1,$A28:$A29)*$G29/100</f>
        <v>0</v>
      </c>
      <c r="AL29" s="101">
        <f>DGET(alimenti!$A$1:$BP$202,alimenti!AH$1,$A28:$A29)*$G29/100</f>
        <v>1.1960000000000002</v>
      </c>
      <c r="AM29" s="101">
        <f>DGET(alimenti!$A$1:$BP$202,alimenti!AI$1,$A28:$A29)*$G29/100</f>
        <v>0.050949600000000005</v>
      </c>
      <c r="AN29" s="101">
        <f>DGET(alimenti!$A$1:$BP$202,alimenti!AJ$1,$A28:$A29)*$G29/100</f>
        <v>0.004784000000000001</v>
      </c>
      <c r="AO29" s="101">
        <f>DGET(alimenti!$A$1:$BP$202,alimenti!AK$1,$A28:$A29)*$G29/100</f>
        <v>0</v>
      </c>
      <c r="AP29" s="101">
        <f>DGET(alimenti!$A$1:$BP$202,alimenti!AL$1,$A28:$A29)*$G29/100</f>
        <v>0.22460880000000003</v>
      </c>
      <c r="AQ29" s="101">
        <f>DGET(alimenti!$A$1:$BP$202,alimenti!AM$1,$A28:$A29)*$G29/100</f>
        <v>0.025594400000000003</v>
      </c>
      <c r="AR29" s="101">
        <f>DGET(alimenti!$A$1:$BP$202,alimenti!AN$1,$A28:$A29)*$G29/100</f>
        <v>0.2244892</v>
      </c>
      <c r="AS29" s="101">
        <f>DGET(alimenti!$A$1:$BP$202,alimenti!AO$1,$A28:$A29)*$G29/100</f>
        <v>0.025594400000000003</v>
      </c>
      <c r="AT29" s="101">
        <f>DGET(alimenti!$A$1:$BP$202,alimenti!AP$1,$A28:$A29)*$G29/100</f>
        <v>0</v>
      </c>
      <c r="AU29" s="101">
        <f>DGET(alimenti!$A$1:$BP$202,alimenti!AQ$1,$A28:$A29)*$G29/100</f>
        <v>0.004066400000000001</v>
      </c>
      <c r="AV29" s="101">
        <f>DGET(alimenti!$A$1:$BP$202,alimenti!AR$1,$A28:$A29)*$G29/100</f>
        <v>0.017820400000000004</v>
      </c>
      <c r="AW29" s="101">
        <f>DGET(alimenti!$A$1:$BP$202,alimenti!AS$1,$A28:$A29)*$G29/100</f>
        <v>0.012079600000000001</v>
      </c>
      <c r="AX29" s="101">
        <f>DGET(alimenti!$A$1:$BP$202,alimenti!AT$1,$A28:$A29)*$G29/100</f>
        <v>0.022006400000000002</v>
      </c>
      <c r="AY29" s="101">
        <f>DGET(alimenti!$A$1:$BP$202,alimenti!AU$1,$A28:$A29)*$G29/100</f>
        <v>0.0136344</v>
      </c>
      <c r="AZ29" s="101">
        <f>DGET(alimenti!$A$1:$BP$202,alimenti!AV$1,$A28:$A29)*$G29/100</f>
        <v>0.014112800000000002</v>
      </c>
      <c r="BA29" s="101">
        <f>DGET(alimenti!$A$1:$BP$202,alimenti!AW$1,$A28:$A29)*$G29/100</f>
        <v>0</v>
      </c>
      <c r="BB29" s="101">
        <f>DGET(alimenti!$A$1:$BP$202,alimenti!AX$1,$A28:$A29)*$G29/100</f>
        <v>0.23525320000000005</v>
      </c>
      <c r="BC29" s="101">
        <f>DGET(alimenti!$A$1:$BP$202,alimenti!AY$1,$A28:$A29)*$G29/100</f>
        <v>1.3000520000000002</v>
      </c>
      <c r="BD29" s="101">
        <f>DGET(alimenti!$A$1:$BP$202,alimenti!AZ$1,$A28:$A29)*$G29/100</f>
        <v>0</v>
      </c>
      <c r="BE29" s="101">
        <f>DGET(alimenti!$A$1:$BP$202,alimenti!BA$1,$A28:$A29)*$G29/100</f>
        <v>0</v>
      </c>
      <c r="BF29" s="101">
        <f>DGET(alimenti!$A$1:$BP$202,alimenti!BB$1,$A28:$A29)*$G29/100</f>
        <v>0</v>
      </c>
      <c r="BG29" s="101">
        <f>DGET(alimenti!$A$1:$BP$202,alimenti!BC$1,$A28:$A29)*$G29/100</f>
        <v>0</v>
      </c>
      <c r="BH29" s="101">
        <f>DGET(alimenti!$A$1:$BP$202,alimenti!BD$1,$A28:$A29)*$G29/100</f>
        <v>0</v>
      </c>
      <c r="BI29" s="101">
        <f>DGET(alimenti!$A$1:$BP$202,alimenti!BE$1,$A28:$A29)*$G29/100</f>
        <v>0</v>
      </c>
      <c r="BJ29" s="101">
        <f>DGET(alimenti!$A$1:$BP$202,alimenti!BF$1,$A28:$A29)*$G29/100</f>
        <v>0</v>
      </c>
      <c r="BK29" s="101">
        <f>DGET(alimenti!$A$1:$BP$202,alimenti!BG$1,$A28:$A29)*$G29/100</f>
        <v>0</v>
      </c>
      <c r="BL29" s="101">
        <f>DGET(alimenti!$A$1:$BP$202,alimenti!BH$1,$A28:$A29)*$G29/100</f>
        <v>0</v>
      </c>
      <c r="BM29" s="101">
        <f>DGET(alimenti!$A$1:$BP$202,alimenti!BI$1,$A28:$A29)*$G29/100</f>
        <v>0</v>
      </c>
      <c r="BN29" s="101">
        <f>DGET(alimenti!$A$1:$BP$202,alimenti!BJ$1,$A28:$A29)*$G29/100</f>
        <v>0</v>
      </c>
      <c r="BO29" s="101">
        <f>DGET(alimenti!$A$1:$BP$202,alimenti!BK$1,$A28:$A29)*$G29/100</f>
        <v>0</v>
      </c>
      <c r="BP29" s="101">
        <f>DGET(alimenti!$A$1:$BP$202,alimenti!BL$1,$A28:$A29)*$G29/100</f>
        <v>0</v>
      </c>
      <c r="BQ29" s="101">
        <f>DGET(alimenti!$A$1:$BP$202,alimenti!BM$1,$A28:$A29)*$G29/100</f>
        <v>1.5729792000000002</v>
      </c>
      <c r="BR29" s="101">
        <f>DGET(alimenti!$A$1:$BP$202,alimenti!BN$1,$A28:$A29)*$G29/100</f>
        <v>0.332488</v>
      </c>
      <c r="BS29" s="101">
        <f>DGET(alimenti!$A$1:$BP$202,alimenti!BO$1,$A28:$A29)*$G29/100</f>
        <v>0.8395920000000001</v>
      </c>
      <c r="BT29" s="101">
        <f>DGET(alimenti!$A$1:$BP$202,alimenti!BP$1,$A28:$A29)*$G29/100</f>
        <v>0.023920000000000004</v>
      </c>
      <c r="BU29" s="107">
        <f>DGET(alimenti!$A$1:$BP$202,alimenti!C$1,$A28:$A29)*$D29</f>
        <v>0.4706</v>
      </c>
      <c r="BV29" s="107">
        <f>IF(G29=0,0,(BU29/G29*100)*G29/$G$39)</f>
        <v>2.154207571128675</v>
      </c>
      <c r="BW29" s="107">
        <f>IF(K29=0,0,(BU29/K29*100)*K29/$K$39)</f>
        <v>2.2882784023172125</v>
      </c>
      <c r="BX29" s="108">
        <f>IF(L29=0,0,(BU29/L29*100)*L29/$L$39)</f>
        <v>2.3807309926757867</v>
      </c>
      <c r="BZ29" s="211" t="str">
        <f>V1</f>
        <v>ADF </v>
      </c>
      <c r="CA29" s="4" t="s">
        <v>181</v>
      </c>
      <c r="CB29" s="151">
        <f>V41</f>
        <v>20.572873793465234</v>
      </c>
      <c r="CC29" s="204">
        <v>21</v>
      </c>
      <c r="CD29" s="204"/>
      <c r="CF29" s="23"/>
      <c r="CG29" s="78">
        <f>CG27+1</f>
        <v>15</v>
      </c>
      <c r="CH29" s="44" t="str">
        <f>INDEX(alimenti!$B$3:$B$202,CG29)</f>
        <v>Erba Prato st1</v>
      </c>
    </row>
    <row r="30" spans="1:86" ht="12.75" hidden="1">
      <c r="A30" s="199" t="s">
        <v>8</v>
      </c>
      <c r="B30" s="200" t="s">
        <v>4</v>
      </c>
      <c r="C30" s="194"/>
      <c r="D30" s="193"/>
      <c r="E30" s="201"/>
      <c r="F30" s="202"/>
      <c r="G30" s="153"/>
      <c r="H30" s="190"/>
      <c r="I30" s="153">
        <f t="shared" si="0"/>
        <v>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109"/>
      <c r="BV30" s="107"/>
      <c r="BW30" s="107"/>
      <c r="BX30" s="108"/>
      <c r="BY30" s="1"/>
      <c r="BZ30" s="71"/>
      <c r="CA30" s="4"/>
      <c r="CB30" s="152"/>
      <c r="CC30" s="203"/>
      <c r="CD30" s="203"/>
      <c r="CF30" s="23"/>
      <c r="CG30" s="63"/>
      <c r="CH30" s="79" t="s">
        <v>0</v>
      </c>
    </row>
    <row r="31" spans="1:86" ht="12.75">
      <c r="A31" s="195">
        <f>DGET(alimenti!$A$1:$B$202,alimenti!$B$1,B30:B31)</f>
        <v>0</v>
      </c>
      <c r="B31" s="196">
        <f>IF(C31="",0,C31)</f>
        <v>0</v>
      </c>
      <c r="C31" s="192"/>
      <c r="D31" s="193"/>
      <c r="E31" s="197"/>
      <c r="F31" s="198"/>
      <c r="G31" s="153">
        <f>DGET(alimenti!$A$1:$W$202,alimenti!D$1,$A30:$A31)*$D31/100</f>
        <v>0</v>
      </c>
      <c r="H31" s="189">
        <f>$D31/$D$39*100</f>
        <v>0</v>
      </c>
      <c r="I31" s="153">
        <f t="shared" si="0"/>
        <v>0</v>
      </c>
      <c r="J31" s="101">
        <f>DGET(alimenti!$A$1:$BP$202,alimenti!D$1,$A30:$A31)*$G31/100</f>
        <v>0</v>
      </c>
      <c r="K31" s="101">
        <f>DGET(alimenti!$A$1:$BP$202,alimenti!E$1,$A30:$A31)*$G31/100</f>
        <v>0</v>
      </c>
      <c r="L31" s="101">
        <f>DGET(alimenti!$A$1:$BP$202,alimenti!F$1,$A30:$A31)*$G31/100</f>
        <v>0</v>
      </c>
      <c r="M31" s="101">
        <f>DGET(alimenti!$A$1:$BP$202,alimenti!G$1,$A30:$A31)*$G31/100</f>
        <v>0</v>
      </c>
      <c r="N31" s="101">
        <f>DGET(alimenti!$A$1:$BP$202,alimenti!H$1,$A30:$A31)*$G31/100</f>
        <v>0</v>
      </c>
      <c r="O31" s="101">
        <f>DGET(alimenti!$A$1:$BP$202,alimenti!I$1,$A30:$A31)*$G31/100</f>
        <v>0</v>
      </c>
      <c r="P31" s="101">
        <f>DGET(alimenti!$A$1:$BP$202,alimenti!J$1,$A30:$A31)*$G31/100</f>
        <v>0</v>
      </c>
      <c r="Q31" s="101" t="e">
        <f>DGET(alimenti!$A$1:$BP$202,alimenti!K$1,$A30:$A31)*$M31/100</f>
        <v>#VALUE!</v>
      </c>
      <c r="R31" s="101" t="e">
        <f>DGET(alimenti!$A$1:$BP$202,alimenti!L$1,$A30:$A31)*$M31/100</f>
        <v>#VALUE!</v>
      </c>
      <c r="S31" s="101">
        <f>DGET(alimenti!$A$1:$BP$202,alimenti!N$1,$A30:$A31)*M31/100</f>
        <v>0</v>
      </c>
      <c r="T31" s="101">
        <f>DGET(alimenti!$A$1:$BP$202,alimenti!O$1,$A30:$A31)*$G31/100</f>
        <v>0</v>
      </c>
      <c r="U31" s="101">
        <f>DGET(alimenti!$A$1:$BP$202,alimenti!P$1,$A30:$A31)*$G31/100</f>
        <v>0</v>
      </c>
      <c r="V31" s="101">
        <f>DGET(alimenti!$A$1:$BP$202,alimenti!Q$1,$A30:$A31)*$G31/100</f>
        <v>0</v>
      </c>
      <c r="W31" s="101">
        <f>DGET(alimenti!$A$1:$BP$202,alimenti!R$1,$A30:$A31)*$G31/100</f>
        <v>0</v>
      </c>
      <c r="X31" s="101">
        <f>DGET(alimenti!$A$1:$BP$202,alimenti!S$1,$A30:$A31)*$G31/100</f>
        <v>0</v>
      </c>
      <c r="Y31" s="101">
        <f>DGET(alimenti!$A$1:$BP$202,alimenti!U$1,$A30:$A31)*$G31/100</f>
        <v>0</v>
      </c>
      <c r="Z31" s="101">
        <f>DGET(alimenti!$A$1:$BP$202,alimenti!V$1,$A30:$A31)*$G31/100</f>
        <v>0</v>
      </c>
      <c r="AA31" s="101">
        <f>DGET(alimenti!$A$1:$BP$202,alimenti!W$1,$A30:$A31)*$G31/100</f>
        <v>0</v>
      </c>
      <c r="AB31" s="101">
        <f>DGET(alimenti!$A$1:$BP$202,alimenti!X$1,$A30:$A31)*$G31/100</f>
        <v>0</v>
      </c>
      <c r="AC31" s="101">
        <f>DGET(alimenti!$A$1:$BP$202,alimenti!Y$1,$A30:$A31)*$G31/100</f>
        <v>0</v>
      </c>
      <c r="AD31" s="101">
        <f>DGET(alimenti!$A$1:$BP$202,alimenti!Z$1,$A30:$A31)*$G31/100</f>
        <v>0</v>
      </c>
      <c r="AE31" s="101">
        <f>DGET(alimenti!$A$1:$BP$202,alimenti!AA$1,$A30:$A31)*$G31/100</f>
        <v>0</v>
      </c>
      <c r="AF31" s="101">
        <f>DGET(alimenti!$A$1:$BP$202,alimenti!AB$1,$A30:$A31)*$G31/100</f>
        <v>0</v>
      </c>
      <c r="AG31" s="101">
        <f>DGET(alimenti!$A$1:$BP$202,alimenti!AC$1,$A30:$A31)*$G31/100</f>
        <v>0</v>
      </c>
      <c r="AH31" s="101">
        <f>DGET(alimenti!$A$1:$BP$202,alimenti!AD$1,$A30:$A31)*$G31/100</f>
        <v>0</v>
      </c>
      <c r="AI31" s="101">
        <f>DGET(alimenti!$A$1:$BP$202,alimenti!AE$1,$A30:$A31)*$G31/100</f>
        <v>0</v>
      </c>
      <c r="AJ31" s="101">
        <f>DGET(alimenti!$A$1:$BP$202,alimenti!AF$1,$A30:$A31)*$G31/100</f>
        <v>0</v>
      </c>
      <c r="AK31" s="101">
        <f>DGET(alimenti!$A$1:$BP$202,alimenti!AG$1,$A30:$A31)*$G31/100</f>
        <v>0</v>
      </c>
      <c r="AL31" s="101">
        <f>DGET(alimenti!$A$1:$BP$202,alimenti!AH$1,$A30:$A31)*$G31/100</f>
        <v>0</v>
      </c>
      <c r="AM31" s="101">
        <f>DGET(alimenti!$A$1:$BP$202,alimenti!AI$1,$A30:$A31)*$G31/100</f>
        <v>0</v>
      </c>
      <c r="AN31" s="101">
        <f>DGET(alimenti!$A$1:$BP$202,alimenti!AJ$1,$A30:$A31)*$G31/100</f>
        <v>0</v>
      </c>
      <c r="AO31" s="101">
        <f>DGET(alimenti!$A$1:$BP$202,alimenti!AK$1,$A30:$A31)*$G31/100</f>
        <v>0</v>
      </c>
      <c r="AP31" s="101">
        <f>DGET(alimenti!$A$1:$BP$202,alimenti!AL$1,$A30:$A31)*$G31/100</f>
        <v>0</v>
      </c>
      <c r="AQ31" s="101">
        <f>DGET(alimenti!$A$1:$BP$202,alimenti!AM$1,$A30:$A31)*$G31/100</f>
        <v>0</v>
      </c>
      <c r="AR31" s="101">
        <f>DGET(alimenti!$A$1:$BP$202,alimenti!AN$1,$A30:$A31)*$G31/100</f>
        <v>0</v>
      </c>
      <c r="AS31" s="101">
        <f>DGET(alimenti!$A$1:$BP$202,alimenti!AO$1,$A30:$A31)*$G31/100</f>
        <v>0</v>
      </c>
      <c r="AT31" s="101">
        <f>DGET(alimenti!$A$1:$BP$202,alimenti!AP$1,$A30:$A31)*$G31/100</f>
        <v>0</v>
      </c>
      <c r="AU31" s="101">
        <f>DGET(alimenti!$A$1:$BP$202,alimenti!AQ$1,$A30:$A31)*$G31/100</f>
        <v>0</v>
      </c>
      <c r="AV31" s="101">
        <f>DGET(alimenti!$A$1:$BP$202,alimenti!AR$1,$A30:$A31)*$G31/100</f>
        <v>0</v>
      </c>
      <c r="AW31" s="101">
        <f>DGET(alimenti!$A$1:$BP$202,alimenti!AS$1,$A30:$A31)*$G31/100</f>
        <v>0</v>
      </c>
      <c r="AX31" s="101">
        <f>DGET(alimenti!$A$1:$BP$202,alimenti!AT$1,$A30:$A31)*$G31/100</f>
        <v>0</v>
      </c>
      <c r="AY31" s="101">
        <f>DGET(alimenti!$A$1:$BP$202,alimenti!AU$1,$A30:$A31)*$G31/100</f>
        <v>0</v>
      </c>
      <c r="AZ31" s="101">
        <f>DGET(alimenti!$A$1:$BP$202,alimenti!AV$1,$A30:$A31)*$G31/100</f>
        <v>0</v>
      </c>
      <c r="BA31" s="101">
        <f>DGET(alimenti!$A$1:$BP$202,alimenti!AW$1,$A30:$A31)*$G31/100</f>
        <v>0</v>
      </c>
      <c r="BB31" s="101">
        <f>DGET(alimenti!$A$1:$BP$202,alimenti!AX$1,$A30:$A31)*$G31/100</f>
        <v>0</v>
      </c>
      <c r="BC31" s="101">
        <f>DGET(alimenti!$A$1:$BP$202,alimenti!AY$1,$A30:$A31)*$G31/100</f>
        <v>0</v>
      </c>
      <c r="BD31" s="101">
        <f>DGET(alimenti!$A$1:$BP$202,alimenti!AZ$1,$A30:$A31)*$G31/100</f>
        <v>0</v>
      </c>
      <c r="BE31" s="101">
        <f>DGET(alimenti!$A$1:$BP$202,alimenti!BA$1,$A30:$A31)*$G31/100</f>
        <v>0</v>
      </c>
      <c r="BF31" s="101">
        <f>DGET(alimenti!$A$1:$BP$202,alimenti!BB$1,$A30:$A31)*$G31/100</f>
        <v>0</v>
      </c>
      <c r="BG31" s="101">
        <f>DGET(alimenti!$A$1:$BP$202,alimenti!BC$1,$A30:$A31)*$G31/100</f>
        <v>0</v>
      </c>
      <c r="BH31" s="101">
        <f>DGET(alimenti!$A$1:$BP$202,alimenti!BD$1,$A30:$A31)*$G31/100</f>
        <v>0</v>
      </c>
      <c r="BI31" s="101">
        <f>DGET(alimenti!$A$1:$BP$202,alimenti!BE$1,$A30:$A31)*$G31/100</f>
        <v>0</v>
      </c>
      <c r="BJ31" s="101">
        <f>DGET(alimenti!$A$1:$BP$202,alimenti!BF$1,$A30:$A31)*$G31/100</f>
        <v>0</v>
      </c>
      <c r="BK31" s="101">
        <f>DGET(alimenti!$A$1:$BP$202,alimenti!BG$1,$A30:$A31)*$G31/100</f>
        <v>0</v>
      </c>
      <c r="BL31" s="101">
        <f>DGET(alimenti!$A$1:$BP$202,alimenti!BH$1,$A30:$A31)*$G31/100</f>
        <v>0</v>
      </c>
      <c r="BM31" s="101">
        <f>DGET(alimenti!$A$1:$BP$202,alimenti!BI$1,$A30:$A31)*$G31/100</f>
        <v>0</v>
      </c>
      <c r="BN31" s="101">
        <f>DGET(alimenti!$A$1:$BP$202,alimenti!BJ$1,$A30:$A31)*$G31/100</f>
        <v>0</v>
      </c>
      <c r="BO31" s="101">
        <f>DGET(alimenti!$A$1:$BP$202,alimenti!BK$1,$A30:$A31)*$G31/100</f>
        <v>0</v>
      </c>
      <c r="BP31" s="101">
        <f>DGET(alimenti!$A$1:$BP$202,alimenti!BL$1,$A30:$A31)*$G31/100</f>
        <v>0</v>
      </c>
      <c r="BQ31" s="101">
        <f>DGET(alimenti!$A$1:$BP$202,alimenti!BM$1,$A30:$A31)*$G31/100</f>
        <v>0</v>
      </c>
      <c r="BR31" s="101">
        <f>DGET(alimenti!$A$1:$BP$202,alimenti!BN$1,$A30:$A31)*$G31/100</f>
        <v>0</v>
      </c>
      <c r="BS31" s="101">
        <f>DGET(alimenti!$A$1:$BP$202,alimenti!BO$1,$A30:$A31)*$G31/100</f>
        <v>0</v>
      </c>
      <c r="BT31" s="101">
        <f>DGET(alimenti!$A$1:$BP$202,alimenti!BP$1,$A30:$A31)*$G31/100</f>
        <v>0</v>
      </c>
      <c r="BU31" s="107">
        <f>DGET(alimenti!$A$1:$BP$202,alimenti!C$1,$A30:$A31)*$D31</f>
        <v>0</v>
      </c>
      <c r="BV31" s="107">
        <f>IF(G31=0,0,(BU31/G31*100)*G31/$G$39)</f>
        <v>0</v>
      </c>
      <c r="BW31" s="107">
        <f>IF(K31=0,0,(BU31/K31*100)*K31/$K$39)</f>
        <v>0</v>
      </c>
      <c r="BX31" s="108">
        <f>IF(L31=0,0,(BU31/L31*100)*L31/$L$39)</f>
        <v>0</v>
      </c>
      <c r="BY31" s="1"/>
      <c r="BZ31" s="211" t="str">
        <f>W1</f>
        <v>ADL </v>
      </c>
      <c r="CA31" s="4" t="s">
        <v>181</v>
      </c>
      <c r="CB31" s="151">
        <f>W41</f>
        <v>3.603757274913689</v>
      </c>
      <c r="CC31" s="203"/>
      <c r="CD31" s="203"/>
      <c r="CF31" s="23"/>
      <c r="CG31" s="78">
        <f>CG29+1</f>
        <v>16</v>
      </c>
      <c r="CH31" s="44" t="str">
        <f>INDEX(alimenti!$B$3:$B$202,CG31)</f>
        <v>Erba Prato st2</v>
      </c>
    </row>
    <row r="32" spans="1:86" ht="12.75" hidden="1">
      <c r="A32" s="199" t="s">
        <v>8</v>
      </c>
      <c r="B32" s="200" t="s">
        <v>4</v>
      </c>
      <c r="C32" s="194"/>
      <c r="D32" s="193"/>
      <c r="E32" s="201"/>
      <c r="F32" s="202"/>
      <c r="G32" s="153"/>
      <c r="H32" s="190"/>
      <c r="I32" s="153">
        <f t="shared" si="0"/>
        <v>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109"/>
      <c r="BV32" s="107"/>
      <c r="BW32" s="107"/>
      <c r="BX32" s="108"/>
      <c r="BY32" s="1"/>
      <c r="BZ32" s="71"/>
      <c r="CA32" s="4"/>
      <c r="CB32" s="152"/>
      <c r="CC32" s="203"/>
      <c r="CD32" s="203"/>
      <c r="CF32" s="23"/>
      <c r="CG32" s="63"/>
      <c r="CH32" s="79" t="s">
        <v>0</v>
      </c>
    </row>
    <row r="33" spans="1:86" ht="12.75">
      <c r="A33" s="195">
        <f>DGET(alimenti!$A$1:$B$202,alimenti!$B$1,B32:B33)</f>
        <v>0</v>
      </c>
      <c r="B33" s="196">
        <f>IF(C33="",0,C33)</f>
        <v>0</v>
      </c>
      <c r="C33" s="192"/>
      <c r="D33" s="193"/>
      <c r="E33" s="197"/>
      <c r="F33" s="198"/>
      <c r="G33" s="153">
        <f>DGET(alimenti!$A$1:$W$202,alimenti!D$1,$A32:$A33)*$D33/100</f>
        <v>0</v>
      </c>
      <c r="H33" s="189">
        <f>$D33/$D$39*100</f>
        <v>0</v>
      </c>
      <c r="I33" s="153">
        <f t="shared" si="0"/>
        <v>0</v>
      </c>
      <c r="J33" s="101">
        <f>DGET(alimenti!$A$1:$BP$202,alimenti!D$1,$A32:$A33)*$G33/100</f>
        <v>0</v>
      </c>
      <c r="K33" s="101">
        <f>DGET(alimenti!$A$1:$BP$202,alimenti!E$1,$A32:$A33)*$G33/100</f>
        <v>0</v>
      </c>
      <c r="L33" s="101">
        <f>DGET(alimenti!$A$1:$BP$202,alimenti!F$1,$A32:$A33)*$G33/100</f>
        <v>0</v>
      </c>
      <c r="M33" s="101">
        <f>DGET(alimenti!$A$1:$BP$202,alimenti!G$1,$A32:$A33)*$G33/100</f>
        <v>0</v>
      </c>
      <c r="N33" s="101">
        <f>DGET(alimenti!$A$1:$BP$202,alimenti!H$1,$A32:$A33)*$G33/100</f>
        <v>0</v>
      </c>
      <c r="O33" s="101">
        <f>DGET(alimenti!$A$1:$BP$202,alimenti!I$1,$A32:$A33)*$G33/100</f>
        <v>0</v>
      </c>
      <c r="P33" s="101">
        <f>DGET(alimenti!$A$1:$BP$202,alimenti!J$1,$A32:$A33)*$G33/100</f>
        <v>0</v>
      </c>
      <c r="Q33" s="101" t="e">
        <f>DGET(alimenti!$A$1:$BP$202,alimenti!K$1,$A32:$A33)*$M33/100</f>
        <v>#VALUE!</v>
      </c>
      <c r="R33" s="101" t="e">
        <f>DGET(alimenti!$A$1:$BP$202,alimenti!L$1,$A32:$A33)*$M33/100</f>
        <v>#VALUE!</v>
      </c>
      <c r="S33" s="101">
        <f>DGET(alimenti!$A$1:$BP$202,alimenti!N$1,$A32:$A33)*M33/100</f>
        <v>0</v>
      </c>
      <c r="T33" s="101">
        <f>DGET(alimenti!$A$1:$BP$202,alimenti!O$1,$A32:$A33)*$G33/100</f>
        <v>0</v>
      </c>
      <c r="U33" s="101">
        <f>DGET(alimenti!$A$1:$BP$202,alimenti!P$1,$A32:$A33)*$G33/100</f>
        <v>0</v>
      </c>
      <c r="V33" s="101">
        <f>DGET(alimenti!$A$1:$BP$202,alimenti!Q$1,$A32:$A33)*$G33/100</f>
        <v>0</v>
      </c>
      <c r="W33" s="101">
        <f>DGET(alimenti!$A$1:$BP$202,alimenti!R$1,$A32:$A33)*$G33/100</f>
        <v>0</v>
      </c>
      <c r="X33" s="101">
        <f>DGET(alimenti!$A$1:$BP$202,alimenti!S$1,$A32:$A33)*$G33/100</f>
        <v>0</v>
      </c>
      <c r="Y33" s="101">
        <f>DGET(alimenti!$A$1:$BP$202,alimenti!U$1,$A32:$A33)*$G33/100</f>
        <v>0</v>
      </c>
      <c r="Z33" s="101">
        <f>DGET(alimenti!$A$1:$BP$202,alimenti!V$1,$A32:$A33)*$G33/100</f>
        <v>0</v>
      </c>
      <c r="AA33" s="101">
        <f>DGET(alimenti!$A$1:$BP$202,alimenti!W$1,$A32:$A33)*$G33/100</f>
        <v>0</v>
      </c>
      <c r="AB33" s="101">
        <f>DGET(alimenti!$A$1:$BP$202,alimenti!X$1,$A32:$A33)*$G33/100</f>
        <v>0</v>
      </c>
      <c r="AC33" s="101">
        <f>DGET(alimenti!$A$1:$BP$202,alimenti!Y$1,$A32:$A33)*$G33/100</f>
        <v>0</v>
      </c>
      <c r="AD33" s="101">
        <f>DGET(alimenti!$A$1:$BP$202,alimenti!Z$1,$A32:$A33)*$G33/100</f>
        <v>0</v>
      </c>
      <c r="AE33" s="101">
        <f>DGET(alimenti!$A$1:$BP$202,alimenti!AA$1,$A32:$A33)*$G33/100</f>
        <v>0</v>
      </c>
      <c r="AF33" s="101">
        <f>DGET(alimenti!$A$1:$BP$202,alimenti!AB$1,$A32:$A33)*$G33/100</f>
        <v>0</v>
      </c>
      <c r="AG33" s="101">
        <f>DGET(alimenti!$A$1:$BP$202,alimenti!AC$1,$A32:$A33)*$G33/100</f>
        <v>0</v>
      </c>
      <c r="AH33" s="101">
        <f>DGET(alimenti!$A$1:$BP$202,alimenti!AD$1,$A32:$A33)*$G33/100</f>
        <v>0</v>
      </c>
      <c r="AI33" s="101">
        <f>DGET(alimenti!$A$1:$BP$202,alimenti!AE$1,$A32:$A33)*$G33/100</f>
        <v>0</v>
      </c>
      <c r="AJ33" s="101">
        <f>DGET(alimenti!$A$1:$BP$202,alimenti!AF$1,$A32:$A33)*$G33/100</f>
        <v>0</v>
      </c>
      <c r="AK33" s="101">
        <f>DGET(alimenti!$A$1:$BP$202,alimenti!AG$1,$A32:$A33)*$G33/100</f>
        <v>0</v>
      </c>
      <c r="AL33" s="101">
        <f>DGET(alimenti!$A$1:$BP$202,alimenti!AH$1,$A32:$A33)*$G33/100</f>
        <v>0</v>
      </c>
      <c r="AM33" s="101">
        <f>DGET(alimenti!$A$1:$BP$202,alimenti!AI$1,$A32:$A33)*$G33/100</f>
        <v>0</v>
      </c>
      <c r="AN33" s="101">
        <f>DGET(alimenti!$A$1:$BP$202,alimenti!AJ$1,$A32:$A33)*$G33/100</f>
        <v>0</v>
      </c>
      <c r="AO33" s="101">
        <f>DGET(alimenti!$A$1:$BP$202,alimenti!AK$1,$A32:$A33)*$G33/100</f>
        <v>0</v>
      </c>
      <c r="AP33" s="101">
        <f>DGET(alimenti!$A$1:$BP$202,alimenti!AL$1,$A32:$A33)*$G33/100</f>
        <v>0</v>
      </c>
      <c r="AQ33" s="101">
        <f>DGET(alimenti!$A$1:$BP$202,alimenti!AM$1,$A32:$A33)*$G33/100</f>
        <v>0</v>
      </c>
      <c r="AR33" s="101">
        <f>DGET(alimenti!$A$1:$BP$202,alimenti!AN$1,$A32:$A33)*$G33/100</f>
        <v>0</v>
      </c>
      <c r="AS33" s="101">
        <f>DGET(alimenti!$A$1:$BP$202,alimenti!AO$1,$A32:$A33)*$G33/100</f>
        <v>0</v>
      </c>
      <c r="AT33" s="101">
        <f>DGET(alimenti!$A$1:$BP$202,alimenti!AP$1,$A32:$A33)*$G33/100</f>
        <v>0</v>
      </c>
      <c r="AU33" s="101">
        <f>DGET(alimenti!$A$1:$BP$202,alimenti!AQ$1,$A32:$A33)*$G33/100</f>
        <v>0</v>
      </c>
      <c r="AV33" s="101">
        <f>DGET(alimenti!$A$1:$BP$202,alimenti!AR$1,$A32:$A33)*$G33/100</f>
        <v>0</v>
      </c>
      <c r="AW33" s="101">
        <f>DGET(alimenti!$A$1:$BP$202,alimenti!AS$1,$A32:$A33)*$G33/100</f>
        <v>0</v>
      </c>
      <c r="AX33" s="101">
        <f>DGET(alimenti!$A$1:$BP$202,alimenti!AT$1,$A32:$A33)*$G33/100</f>
        <v>0</v>
      </c>
      <c r="AY33" s="101">
        <f>DGET(alimenti!$A$1:$BP$202,alimenti!AU$1,$A32:$A33)*$G33/100</f>
        <v>0</v>
      </c>
      <c r="AZ33" s="101">
        <f>DGET(alimenti!$A$1:$BP$202,alimenti!AV$1,$A32:$A33)*$G33/100</f>
        <v>0</v>
      </c>
      <c r="BA33" s="101">
        <f>DGET(alimenti!$A$1:$BP$202,alimenti!AW$1,$A32:$A33)*$G33/100</f>
        <v>0</v>
      </c>
      <c r="BB33" s="101">
        <f>DGET(alimenti!$A$1:$BP$202,alimenti!AX$1,$A32:$A33)*$G33/100</f>
        <v>0</v>
      </c>
      <c r="BC33" s="101">
        <f>DGET(alimenti!$A$1:$BP$202,alimenti!AY$1,$A32:$A33)*$G33/100</f>
        <v>0</v>
      </c>
      <c r="BD33" s="101">
        <f>DGET(alimenti!$A$1:$BP$202,alimenti!AZ$1,$A32:$A33)*$G33/100</f>
        <v>0</v>
      </c>
      <c r="BE33" s="101">
        <f>DGET(alimenti!$A$1:$BP$202,alimenti!BA$1,$A32:$A33)*$G33/100</f>
        <v>0</v>
      </c>
      <c r="BF33" s="101">
        <f>DGET(alimenti!$A$1:$BP$202,alimenti!BB$1,$A32:$A33)*$G33/100</f>
        <v>0</v>
      </c>
      <c r="BG33" s="101">
        <f>DGET(alimenti!$A$1:$BP$202,alimenti!BC$1,$A32:$A33)*$G33/100</f>
        <v>0</v>
      </c>
      <c r="BH33" s="101">
        <f>DGET(alimenti!$A$1:$BP$202,alimenti!BD$1,$A32:$A33)*$G33/100</f>
        <v>0</v>
      </c>
      <c r="BI33" s="101">
        <f>DGET(alimenti!$A$1:$BP$202,alimenti!BE$1,$A32:$A33)*$G33/100</f>
        <v>0</v>
      </c>
      <c r="BJ33" s="101">
        <f>DGET(alimenti!$A$1:$BP$202,alimenti!BF$1,$A32:$A33)*$G33/100</f>
        <v>0</v>
      </c>
      <c r="BK33" s="101">
        <f>DGET(alimenti!$A$1:$BP$202,alimenti!BG$1,$A32:$A33)*$G33/100</f>
        <v>0</v>
      </c>
      <c r="BL33" s="101">
        <f>DGET(alimenti!$A$1:$BP$202,alimenti!BH$1,$A32:$A33)*$G33/100</f>
        <v>0</v>
      </c>
      <c r="BM33" s="101">
        <f>DGET(alimenti!$A$1:$BP$202,alimenti!BI$1,$A32:$A33)*$G33/100</f>
        <v>0</v>
      </c>
      <c r="BN33" s="101">
        <f>DGET(alimenti!$A$1:$BP$202,alimenti!BJ$1,$A32:$A33)*$G33/100</f>
        <v>0</v>
      </c>
      <c r="BO33" s="101">
        <f>DGET(alimenti!$A$1:$BP$202,alimenti!BK$1,$A32:$A33)*$G33/100</f>
        <v>0</v>
      </c>
      <c r="BP33" s="101">
        <f>DGET(alimenti!$A$1:$BP$202,alimenti!BL$1,$A32:$A33)*$G33/100</f>
        <v>0</v>
      </c>
      <c r="BQ33" s="101">
        <f>DGET(alimenti!$A$1:$BP$202,alimenti!BM$1,$A32:$A33)*$G33/100</f>
        <v>0</v>
      </c>
      <c r="BR33" s="101">
        <f>DGET(alimenti!$A$1:$BP$202,alimenti!BN$1,$A32:$A33)*$G33/100</f>
        <v>0</v>
      </c>
      <c r="BS33" s="101">
        <f>DGET(alimenti!$A$1:$BP$202,alimenti!BO$1,$A32:$A33)*$G33/100</f>
        <v>0</v>
      </c>
      <c r="BT33" s="101">
        <f>DGET(alimenti!$A$1:$BP$202,alimenti!BP$1,$A32:$A33)*$G33/100</f>
        <v>0</v>
      </c>
      <c r="BU33" s="107">
        <f>DGET(alimenti!$A$1:$BP$202,alimenti!C$1,$A32:$A33)*$D33</f>
        <v>0</v>
      </c>
      <c r="BV33" s="107">
        <f>IF(G33=0,0,(BU33/G33*100)*G33/$G$39)</f>
        <v>0</v>
      </c>
      <c r="BW33" s="107">
        <f>IF(K33=0,0,(BU33/K33*100)*K33/$K$39)</f>
        <v>0</v>
      </c>
      <c r="BX33" s="108">
        <f>IF(L33=0,0,(BU33/L33*100)*L33/$L$39)</f>
        <v>0</v>
      </c>
      <c r="BY33" s="1"/>
      <c r="BZ33" s="211" t="str">
        <f>X1</f>
        <v>NDFF </v>
      </c>
      <c r="CA33" s="4" t="s">
        <v>181</v>
      </c>
      <c r="CB33" s="151">
        <f>X41</f>
        <v>24.84252449690144</v>
      </c>
      <c r="CC33" s="203">
        <v>22</v>
      </c>
      <c r="CD33" s="203"/>
      <c r="CF33" s="23"/>
      <c r="CG33" s="78">
        <f>CG31+1</f>
        <v>17</v>
      </c>
      <c r="CH33" s="44" t="str">
        <f>INDEX(alimenti!$B$3:$B$202,CG33)</f>
        <v>Erba Prato st3</v>
      </c>
    </row>
    <row r="34" spans="1:86" ht="12.75" hidden="1">
      <c r="A34" s="199" t="s">
        <v>8</v>
      </c>
      <c r="B34" s="200" t="s">
        <v>4</v>
      </c>
      <c r="C34" s="194"/>
      <c r="D34" s="193"/>
      <c r="E34" s="201"/>
      <c r="F34" s="202"/>
      <c r="G34" s="153"/>
      <c r="H34" s="190"/>
      <c r="I34" s="153">
        <f t="shared" si="0"/>
        <v>0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109"/>
      <c r="BV34" s="107"/>
      <c r="BW34" s="107"/>
      <c r="BX34" s="108"/>
      <c r="BY34" s="1"/>
      <c r="BZ34" s="71"/>
      <c r="CA34" s="4"/>
      <c r="CB34" s="152"/>
      <c r="CC34" s="203"/>
      <c r="CD34" s="203"/>
      <c r="CF34" s="23"/>
      <c r="CG34" s="63"/>
      <c r="CH34" s="79" t="s">
        <v>0</v>
      </c>
    </row>
    <row r="35" spans="1:86" ht="12.75">
      <c r="A35" s="195">
        <f>DGET(alimenti!$A$1:$B$202,alimenti!$B$1,B34:B35)</f>
        <v>0</v>
      </c>
      <c r="B35" s="196">
        <f>IF(C35="",0,C35)</f>
        <v>0</v>
      </c>
      <c r="C35" s="192"/>
      <c r="D35" s="193"/>
      <c r="E35" s="197"/>
      <c r="F35" s="198"/>
      <c r="G35" s="153">
        <f>DGET(alimenti!$A$1:$W$202,alimenti!D$1,$A34:$A35)*$D35/100</f>
        <v>0</v>
      </c>
      <c r="H35" s="189">
        <f>$D35/$D$39*100</f>
        <v>0</v>
      </c>
      <c r="I35" s="153">
        <f t="shared" si="0"/>
        <v>0</v>
      </c>
      <c r="J35" s="101">
        <f>DGET(alimenti!$A$1:$BP$202,alimenti!D$1,$A34:$A35)*$G35/100</f>
        <v>0</v>
      </c>
      <c r="K35" s="101">
        <f>DGET(alimenti!$A$1:$BP$202,alimenti!E$1,$A34:$A35)*$G35/100</f>
        <v>0</v>
      </c>
      <c r="L35" s="101">
        <f>DGET(alimenti!$A$1:$BP$202,alimenti!F$1,$A34:$A35)*$G35/100</f>
        <v>0</v>
      </c>
      <c r="M35" s="101">
        <f>DGET(alimenti!$A$1:$BP$202,alimenti!G$1,$A34:$A35)*$G35/100</f>
        <v>0</v>
      </c>
      <c r="N35" s="101">
        <f>DGET(alimenti!$A$1:$BP$202,alimenti!H$1,$A34:$A35)*$G35/100</f>
        <v>0</v>
      </c>
      <c r="O35" s="101">
        <f>DGET(alimenti!$A$1:$BP$202,alimenti!I$1,$A34:$A35)*$G35/100</f>
        <v>0</v>
      </c>
      <c r="P35" s="101">
        <f>DGET(alimenti!$A$1:$BP$202,alimenti!J$1,$A34:$A35)*$G35/100</f>
        <v>0</v>
      </c>
      <c r="Q35" s="101" t="e">
        <f>DGET(alimenti!$A$1:$BP$202,alimenti!K$1,$A34:$A35)*$M35/100</f>
        <v>#VALUE!</v>
      </c>
      <c r="R35" s="101" t="e">
        <f>DGET(alimenti!$A$1:$BP$202,alimenti!L$1,$A34:$A35)*$M35/100</f>
        <v>#VALUE!</v>
      </c>
      <c r="S35" s="101">
        <f>DGET(alimenti!$A$1:$BP$202,alimenti!N$1,$A34:$A35)*M35/100</f>
        <v>0</v>
      </c>
      <c r="T35" s="101">
        <f>DGET(alimenti!$A$1:$BP$202,alimenti!O$1,$A34:$A35)*$G35/100</f>
        <v>0</v>
      </c>
      <c r="U35" s="101">
        <f>DGET(alimenti!$A$1:$BP$202,alimenti!P$1,$A34:$A35)*$G35/100</f>
        <v>0</v>
      </c>
      <c r="V35" s="101">
        <f>DGET(alimenti!$A$1:$BP$202,alimenti!Q$1,$A34:$A35)*$G35/100</f>
        <v>0</v>
      </c>
      <c r="W35" s="101">
        <f>DGET(alimenti!$A$1:$BP$202,alimenti!R$1,$A34:$A35)*$G35/100</f>
        <v>0</v>
      </c>
      <c r="X35" s="101">
        <f>DGET(alimenti!$A$1:$BP$202,alimenti!S$1,$A34:$A35)*$G35/100</f>
        <v>0</v>
      </c>
      <c r="Y35" s="101">
        <f>DGET(alimenti!$A$1:$BP$202,alimenti!U$1,$A34:$A35)*$G35/100</f>
        <v>0</v>
      </c>
      <c r="Z35" s="101">
        <f>DGET(alimenti!$A$1:$BP$202,alimenti!V$1,$A34:$A35)*$G35/100</f>
        <v>0</v>
      </c>
      <c r="AA35" s="101">
        <f>DGET(alimenti!$A$1:$BP$202,alimenti!W$1,$A34:$A35)*$G35/100</f>
        <v>0</v>
      </c>
      <c r="AB35" s="101">
        <f>DGET(alimenti!$A$1:$BP$202,alimenti!X$1,$A34:$A35)*$G35/100</f>
        <v>0</v>
      </c>
      <c r="AC35" s="101">
        <f>DGET(alimenti!$A$1:$BP$202,alimenti!Y$1,$A34:$A35)*$G35/100</f>
        <v>0</v>
      </c>
      <c r="AD35" s="101">
        <f>DGET(alimenti!$A$1:$BP$202,alimenti!Z$1,$A34:$A35)*$G35/100</f>
        <v>0</v>
      </c>
      <c r="AE35" s="101">
        <f>DGET(alimenti!$A$1:$BP$202,alimenti!AA$1,$A34:$A35)*$G35/100</f>
        <v>0</v>
      </c>
      <c r="AF35" s="101">
        <f>DGET(alimenti!$A$1:$BP$202,alimenti!AB$1,$A34:$A35)*$G35/100</f>
        <v>0</v>
      </c>
      <c r="AG35" s="101">
        <f>DGET(alimenti!$A$1:$BP$202,alimenti!AC$1,$A34:$A35)*$G35/100</f>
        <v>0</v>
      </c>
      <c r="AH35" s="101">
        <f>DGET(alimenti!$A$1:$BP$202,alimenti!AD$1,$A34:$A35)*$G35/100</f>
        <v>0</v>
      </c>
      <c r="AI35" s="101">
        <f>DGET(alimenti!$A$1:$BP$202,alimenti!AE$1,$A34:$A35)*$G35/100</f>
        <v>0</v>
      </c>
      <c r="AJ35" s="101">
        <f>DGET(alimenti!$A$1:$BP$202,alimenti!AF$1,$A34:$A35)*$G35/100</f>
        <v>0</v>
      </c>
      <c r="AK35" s="101">
        <f>DGET(alimenti!$A$1:$BP$202,alimenti!AG$1,$A34:$A35)*$G35/100</f>
        <v>0</v>
      </c>
      <c r="AL35" s="101">
        <f>DGET(alimenti!$A$1:$BP$202,alimenti!AH$1,$A34:$A35)*$G35/100</f>
        <v>0</v>
      </c>
      <c r="AM35" s="101">
        <f>DGET(alimenti!$A$1:$BP$202,alimenti!AI$1,$A34:$A35)*$G35/100</f>
        <v>0</v>
      </c>
      <c r="AN35" s="101">
        <f>DGET(alimenti!$A$1:$BP$202,alimenti!AJ$1,$A34:$A35)*$G35/100</f>
        <v>0</v>
      </c>
      <c r="AO35" s="101">
        <f>DGET(alimenti!$A$1:$BP$202,alimenti!AK$1,$A34:$A35)*$G35/100</f>
        <v>0</v>
      </c>
      <c r="AP35" s="101">
        <f>DGET(alimenti!$A$1:$BP$202,alimenti!AL$1,$A34:$A35)*$G35/100</f>
        <v>0</v>
      </c>
      <c r="AQ35" s="101">
        <f>DGET(alimenti!$A$1:$BP$202,alimenti!AM$1,$A34:$A35)*$G35/100</f>
        <v>0</v>
      </c>
      <c r="AR35" s="101">
        <f>DGET(alimenti!$A$1:$BP$202,alimenti!AN$1,$A34:$A35)*$G35/100</f>
        <v>0</v>
      </c>
      <c r="AS35" s="101">
        <f>DGET(alimenti!$A$1:$BP$202,alimenti!AO$1,$A34:$A35)*$G35/100</f>
        <v>0</v>
      </c>
      <c r="AT35" s="101">
        <f>DGET(alimenti!$A$1:$BP$202,alimenti!AP$1,$A34:$A35)*$G35/100</f>
        <v>0</v>
      </c>
      <c r="AU35" s="101">
        <f>DGET(alimenti!$A$1:$BP$202,alimenti!AQ$1,$A34:$A35)*$G35/100</f>
        <v>0</v>
      </c>
      <c r="AV35" s="101">
        <f>DGET(alimenti!$A$1:$BP$202,alimenti!AR$1,$A34:$A35)*$G35/100</f>
        <v>0</v>
      </c>
      <c r="AW35" s="101">
        <f>DGET(alimenti!$A$1:$BP$202,alimenti!AS$1,$A34:$A35)*$G35/100</f>
        <v>0</v>
      </c>
      <c r="AX35" s="101">
        <f>DGET(alimenti!$A$1:$BP$202,alimenti!AT$1,$A34:$A35)*$G35/100</f>
        <v>0</v>
      </c>
      <c r="AY35" s="101">
        <f>DGET(alimenti!$A$1:$BP$202,alimenti!AU$1,$A34:$A35)*$G35/100</f>
        <v>0</v>
      </c>
      <c r="AZ35" s="101">
        <f>DGET(alimenti!$A$1:$BP$202,alimenti!AV$1,$A34:$A35)*$G35/100</f>
        <v>0</v>
      </c>
      <c r="BA35" s="101">
        <f>DGET(alimenti!$A$1:$BP$202,alimenti!AW$1,$A34:$A35)*$G35/100</f>
        <v>0</v>
      </c>
      <c r="BB35" s="101">
        <f>DGET(alimenti!$A$1:$BP$202,alimenti!AX$1,$A34:$A35)*$G35/100</f>
        <v>0</v>
      </c>
      <c r="BC35" s="101">
        <f>DGET(alimenti!$A$1:$BP$202,alimenti!AY$1,$A34:$A35)*$G35/100</f>
        <v>0</v>
      </c>
      <c r="BD35" s="101">
        <f>DGET(alimenti!$A$1:$BP$202,alimenti!AZ$1,$A34:$A35)*$G35/100</f>
        <v>0</v>
      </c>
      <c r="BE35" s="101">
        <f>DGET(alimenti!$A$1:$BP$202,alimenti!BA$1,$A34:$A35)*$G35/100</f>
        <v>0</v>
      </c>
      <c r="BF35" s="101">
        <f>DGET(alimenti!$A$1:$BP$202,alimenti!BB$1,$A34:$A35)*$G35/100</f>
        <v>0</v>
      </c>
      <c r="BG35" s="101">
        <f>DGET(alimenti!$A$1:$BP$202,alimenti!BC$1,$A34:$A35)*$G35/100</f>
        <v>0</v>
      </c>
      <c r="BH35" s="101">
        <f>DGET(alimenti!$A$1:$BP$202,alimenti!BD$1,$A34:$A35)*$G35/100</f>
        <v>0</v>
      </c>
      <c r="BI35" s="101">
        <f>DGET(alimenti!$A$1:$BP$202,alimenti!BE$1,$A34:$A35)*$G35/100</f>
        <v>0</v>
      </c>
      <c r="BJ35" s="101">
        <f>DGET(alimenti!$A$1:$BP$202,alimenti!BF$1,$A34:$A35)*$G35/100</f>
        <v>0</v>
      </c>
      <c r="BK35" s="101">
        <f>DGET(alimenti!$A$1:$BP$202,alimenti!BG$1,$A34:$A35)*$G35/100</f>
        <v>0</v>
      </c>
      <c r="BL35" s="101">
        <f>DGET(alimenti!$A$1:$BP$202,alimenti!BH$1,$A34:$A35)*$G35/100</f>
        <v>0</v>
      </c>
      <c r="BM35" s="101">
        <f>DGET(alimenti!$A$1:$BP$202,alimenti!BI$1,$A34:$A35)*$G35/100</f>
        <v>0</v>
      </c>
      <c r="BN35" s="101">
        <f>DGET(alimenti!$A$1:$BP$202,alimenti!BJ$1,$A34:$A35)*$G35/100</f>
        <v>0</v>
      </c>
      <c r="BO35" s="101">
        <f>DGET(alimenti!$A$1:$BP$202,alimenti!BK$1,$A34:$A35)*$G35/100</f>
        <v>0</v>
      </c>
      <c r="BP35" s="101">
        <f>DGET(alimenti!$A$1:$BP$202,alimenti!BL$1,$A34:$A35)*$G35/100</f>
        <v>0</v>
      </c>
      <c r="BQ35" s="101">
        <f>DGET(alimenti!$A$1:$BP$202,alimenti!BM$1,$A34:$A35)*$G35/100</f>
        <v>0</v>
      </c>
      <c r="BR35" s="101">
        <f>DGET(alimenti!$A$1:$BP$202,alimenti!BN$1,$A34:$A35)*$G35/100</f>
        <v>0</v>
      </c>
      <c r="BS35" s="101">
        <f>DGET(alimenti!$A$1:$BP$202,alimenti!BO$1,$A34:$A35)*$G35/100</f>
        <v>0</v>
      </c>
      <c r="BT35" s="101">
        <f>DGET(alimenti!$A$1:$BP$202,alimenti!BP$1,$A34:$A35)*$G35/100</f>
        <v>0</v>
      </c>
      <c r="BU35" s="107">
        <f>DGET(alimenti!$A$1:$BP$202,alimenti!C$1,$A34:$A35)*$D35</f>
        <v>0</v>
      </c>
      <c r="BV35" s="107">
        <f>IF(G35=0,0,(BU35/G35*100)*G35/$G$39)</f>
        <v>0</v>
      </c>
      <c r="BW35" s="107">
        <f>IF(K35=0,0,(BU35/K35*100)*K35/$K$39)</f>
        <v>0</v>
      </c>
      <c r="BX35" s="108">
        <f>IF(L35=0,0,(BU35/L35*100)*L35/$L$39)</f>
        <v>0</v>
      </c>
      <c r="BY35" s="1"/>
      <c r="BZ35" s="211" t="s">
        <v>25</v>
      </c>
      <c r="CA35" s="4" t="s">
        <v>183</v>
      </c>
      <c r="CB35" s="151">
        <f>CB33/CB27*100</f>
        <v>69.03690375677928</v>
      </c>
      <c r="CC35" s="205"/>
      <c r="CD35" s="205"/>
      <c r="CF35" s="23"/>
      <c r="CG35" s="78">
        <f>CG33+1</f>
        <v>18</v>
      </c>
      <c r="CH35" s="44" t="str">
        <f>INDEX(alimenti!$B$3:$B$202,CG35)</f>
        <v>Erba Prato st4</v>
      </c>
    </row>
    <row r="36" spans="1:86" ht="12.75" hidden="1">
      <c r="A36" s="199" t="s">
        <v>8</v>
      </c>
      <c r="B36" s="200" t="s">
        <v>4</v>
      </c>
      <c r="C36" s="194"/>
      <c r="D36" s="193"/>
      <c r="E36" s="201"/>
      <c r="F36" s="202"/>
      <c r="G36" s="153"/>
      <c r="H36" s="190"/>
      <c r="I36" s="153">
        <f t="shared" si="0"/>
        <v>0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109"/>
      <c r="BV36" s="107"/>
      <c r="BW36" s="107"/>
      <c r="BX36" s="108"/>
      <c r="BY36" s="1"/>
      <c r="BZ36" s="71"/>
      <c r="CA36" s="4"/>
      <c r="CB36" s="152"/>
      <c r="CC36" s="203"/>
      <c r="CD36" s="203"/>
      <c r="CF36" s="23"/>
      <c r="CG36" s="63"/>
      <c r="CH36" s="79" t="s">
        <v>0</v>
      </c>
    </row>
    <row r="37" spans="1:86" ht="12.75">
      <c r="A37" s="195">
        <f>DGET(alimenti!$A$1:$B$202,alimenti!$B$1,B36:B37)</f>
        <v>0</v>
      </c>
      <c r="B37" s="196">
        <f>IF(C37="",0,C37)</f>
        <v>0</v>
      </c>
      <c r="C37" s="192"/>
      <c r="D37" s="193"/>
      <c r="E37" s="197"/>
      <c r="F37" s="198"/>
      <c r="G37" s="153">
        <f>DGET(alimenti!$A$1:$W$202,alimenti!D$1,$A36:$A37)*$D37/100</f>
        <v>0</v>
      </c>
      <c r="H37" s="189">
        <f>$D37/$D$39*100</f>
        <v>0</v>
      </c>
      <c r="I37" s="153">
        <f t="shared" si="0"/>
        <v>0</v>
      </c>
      <c r="J37" s="101">
        <f>DGET(alimenti!$A$1:$BP$202,alimenti!D$1,$A36:$A37)*$G37/100</f>
        <v>0</v>
      </c>
      <c r="K37" s="101">
        <f>DGET(alimenti!$A$1:$BP$202,alimenti!E$1,$A36:$A37)*$G37/100</f>
        <v>0</v>
      </c>
      <c r="L37" s="101">
        <f>DGET(alimenti!$A$1:$BP$202,alimenti!F$1,$A36:$A37)*$G37/100</f>
        <v>0</v>
      </c>
      <c r="M37" s="101">
        <f>DGET(alimenti!$A$1:$BP$202,alimenti!G$1,$A36:$A37)*$G37/100</f>
        <v>0</v>
      </c>
      <c r="N37" s="101">
        <f>DGET(alimenti!$A$1:$BP$202,alimenti!H$1,$A36:$A37)*$G37/100</f>
        <v>0</v>
      </c>
      <c r="O37" s="101">
        <f>DGET(alimenti!$A$1:$BP$202,alimenti!I$1,$A36:$A37)*$G37/100</f>
        <v>0</v>
      </c>
      <c r="P37" s="101">
        <f>DGET(alimenti!$A$1:$BP$202,alimenti!J$1,$A36:$A37)*$G37/100</f>
        <v>0</v>
      </c>
      <c r="Q37" s="101" t="e">
        <f>DGET(alimenti!$A$1:$BP$202,alimenti!K$1,$A36:$A37)*$M37/100</f>
        <v>#VALUE!</v>
      </c>
      <c r="R37" s="101" t="e">
        <f>DGET(alimenti!$A$1:$BP$202,alimenti!L$1,$A36:$A37)*$M37/100</f>
        <v>#VALUE!</v>
      </c>
      <c r="S37" s="101">
        <f>DGET(alimenti!$A$1:$BP$202,alimenti!N$1,$A36:$A37)*M37/100</f>
        <v>0</v>
      </c>
      <c r="T37" s="101">
        <f>DGET(alimenti!$A$1:$BP$202,alimenti!O$1,$A36:$A37)*$G37/100</f>
        <v>0</v>
      </c>
      <c r="U37" s="101">
        <f>DGET(alimenti!$A$1:$BP$202,alimenti!P$1,$A36:$A37)*$G37/100</f>
        <v>0</v>
      </c>
      <c r="V37" s="101">
        <f>DGET(alimenti!$A$1:$BP$202,alimenti!Q$1,$A36:$A37)*$G37/100</f>
        <v>0</v>
      </c>
      <c r="W37" s="101">
        <f>DGET(alimenti!$A$1:$BP$202,alimenti!R$1,$A36:$A37)*$G37/100</f>
        <v>0</v>
      </c>
      <c r="X37" s="101">
        <f>DGET(alimenti!$A$1:$BP$202,alimenti!S$1,$A36:$A37)*$G37/100</f>
        <v>0</v>
      </c>
      <c r="Y37" s="101">
        <f>DGET(alimenti!$A$1:$BP$202,alimenti!U$1,$A36:$A37)*$G37/100</f>
        <v>0</v>
      </c>
      <c r="Z37" s="101">
        <f>DGET(alimenti!$A$1:$BP$202,alimenti!V$1,$A36:$A37)*$G37/100</f>
        <v>0</v>
      </c>
      <c r="AA37" s="101">
        <f>DGET(alimenti!$A$1:$BP$202,alimenti!W$1,$A36:$A37)*$G37/100</f>
        <v>0</v>
      </c>
      <c r="AB37" s="101">
        <f>DGET(alimenti!$A$1:$BP$202,alimenti!X$1,$A36:$A37)*$G37/100</f>
        <v>0</v>
      </c>
      <c r="AC37" s="101">
        <f>DGET(alimenti!$A$1:$BP$202,alimenti!Y$1,$A36:$A37)*$G37/100</f>
        <v>0</v>
      </c>
      <c r="AD37" s="101">
        <f>DGET(alimenti!$A$1:$BP$202,alimenti!Z$1,$A36:$A37)*$G37/100</f>
        <v>0</v>
      </c>
      <c r="AE37" s="101">
        <f>DGET(alimenti!$A$1:$BP$202,alimenti!AA$1,$A36:$A37)*$G37/100</f>
        <v>0</v>
      </c>
      <c r="AF37" s="101">
        <f>DGET(alimenti!$A$1:$BP$202,alimenti!AB$1,$A36:$A37)*$G37/100</f>
        <v>0</v>
      </c>
      <c r="AG37" s="101">
        <f>DGET(alimenti!$A$1:$BP$202,alimenti!AC$1,$A36:$A37)*$G37/100</f>
        <v>0</v>
      </c>
      <c r="AH37" s="101">
        <f>DGET(alimenti!$A$1:$BP$202,alimenti!AD$1,$A36:$A37)*$G37/100</f>
        <v>0</v>
      </c>
      <c r="AI37" s="101">
        <f>DGET(alimenti!$A$1:$BP$202,alimenti!AE$1,$A36:$A37)*$G37/100</f>
        <v>0</v>
      </c>
      <c r="AJ37" s="101">
        <f>DGET(alimenti!$A$1:$BP$202,alimenti!AF$1,$A36:$A37)*$G37/100</f>
        <v>0</v>
      </c>
      <c r="AK37" s="101">
        <f>DGET(alimenti!$A$1:$BP$202,alimenti!AG$1,$A36:$A37)*$G37/100</f>
        <v>0</v>
      </c>
      <c r="AL37" s="101">
        <f>DGET(alimenti!$A$1:$BP$202,alimenti!AH$1,$A36:$A37)*$G37/100</f>
        <v>0</v>
      </c>
      <c r="AM37" s="101">
        <f>DGET(alimenti!$A$1:$BP$202,alimenti!AI$1,$A36:$A37)*$G37/100</f>
        <v>0</v>
      </c>
      <c r="AN37" s="101">
        <f>DGET(alimenti!$A$1:$BP$202,alimenti!AJ$1,$A36:$A37)*$G37/100</f>
        <v>0</v>
      </c>
      <c r="AO37" s="101">
        <f>DGET(alimenti!$A$1:$BP$202,alimenti!AK$1,$A36:$A37)*$G37/100</f>
        <v>0</v>
      </c>
      <c r="AP37" s="101">
        <f>DGET(alimenti!$A$1:$BP$202,alimenti!AL$1,$A36:$A37)*$G37/100</f>
        <v>0</v>
      </c>
      <c r="AQ37" s="101">
        <f>DGET(alimenti!$A$1:$BP$202,alimenti!AM$1,$A36:$A37)*$G37/100</f>
        <v>0</v>
      </c>
      <c r="AR37" s="101">
        <f>DGET(alimenti!$A$1:$BP$202,alimenti!AN$1,$A36:$A37)*$G37/100</f>
        <v>0</v>
      </c>
      <c r="AS37" s="101">
        <f>DGET(alimenti!$A$1:$BP$202,alimenti!AO$1,$A36:$A37)*$G37/100</f>
        <v>0</v>
      </c>
      <c r="AT37" s="101">
        <f>DGET(alimenti!$A$1:$BP$202,alimenti!AP$1,$A36:$A37)*$G37/100</f>
        <v>0</v>
      </c>
      <c r="AU37" s="101">
        <f>DGET(alimenti!$A$1:$BP$202,alimenti!AQ$1,$A36:$A37)*$G37/100</f>
        <v>0</v>
      </c>
      <c r="AV37" s="101">
        <f>DGET(alimenti!$A$1:$BP$202,alimenti!AR$1,$A36:$A37)*$G37/100</f>
        <v>0</v>
      </c>
      <c r="AW37" s="101">
        <f>DGET(alimenti!$A$1:$BP$202,alimenti!AS$1,$A36:$A37)*$G37/100</f>
        <v>0</v>
      </c>
      <c r="AX37" s="101">
        <f>DGET(alimenti!$A$1:$BP$202,alimenti!AT$1,$A36:$A37)*$G37/100</f>
        <v>0</v>
      </c>
      <c r="AY37" s="101">
        <f>DGET(alimenti!$A$1:$BP$202,alimenti!AU$1,$A36:$A37)*$G37/100</f>
        <v>0</v>
      </c>
      <c r="AZ37" s="101">
        <f>DGET(alimenti!$A$1:$BP$202,alimenti!AV$1,$A36:$A37)*$G37/100</f>
        <v>0</v>
      </c>
      <c r="BA37" s="101">
        <f>DGET(alimenti!$A$1:$BP$202,alimenti!AW$1,$A36:$A37)*$G37/100</f>
        <v>0</v>
      </c>
      <c r="BB37" s="101">
        <f>DGET(alimenti!$A$1:$BP$202,alimenti!AX$1,$A36:$A37)*$G37/100</f>
        <v>0</v>
      </c>
      <c r="BC37" s="101">
        <f>DGET(alimenti!$A$1:$BP$202,alimenti!AY$1,$A36:$A37)*$G37/100</f>
        <v>0</v>
      </c>
      <c r="BD37" s="101">
        <f>DGET(alimenti!$A$1:$BP$202,alimenti!AZ$1,$A36:$A37)*$G37/100</f>
        <v>0</v>
      </c>
      <c r="BE37" s="101">
        <f>DGET(alimenti!$A$1:$BP$202,alimenti!BA$1,$A36:$A37)*$G37/100</f>
        <v>0</v>
      </c>
      <c r="BF37" s="101">
        <f>DGET(alimenti!$A$1:$BP$202,alimenti!BB$1,$A36:$A37)*$G37/100</f>
        <v>0</v>
      </c>
      <c r="BG37" s="101">
        <f>DGET(alimenti!$A$1:$BP$202,alimenti!BC$1,$A36:$A37)*$G37/100</f>
        <v>0</v>
      </c>
      <c r="BH37" s="101">
        <f>DGET(alimenti!$A$1:$BP$202,alimenti!BD$1,$A36:$A37)*$G37/100</f>
        <v>0</v>
      </c>
      <c r="BI37" s="101">
        <f>DGET(alimenti!$A$1:$BP$202,alimenti!BE$1,$A36:$A37)*$G37/100</f>
        <v>0</v>
      </c>
      <c r="BJ37" s="101">
        <f>DGET(alimenti!$A$1:$BP$202,alimenti!BF$1,$A36:$A37)*$G37/100</f>
        <v>0</v>
      </c>
      <c r="BK37" s="101">
        <f>DGET(alimenti!$A$1:$BP$202,alimenti!BG$1,$A36:$A37)*$G37/100</f>
        <v>0</v>
      </c>
      <c r="BL37" s="101">
        <f>DGET(alimenti!$A$1:$BP$202,alimenti!BH$1,$A36:$A37)*$G37/100</f>
        <v>0</v>
      </c>
      <c r="BM37" s="101">
        <f>DGET(alimenti!$A$1:$BP$202,alimenti!BI$1,$A36:$A37)*$G37/100</f>
        <v>0</v>
      </c>
      <c r="BN37" s="101">
        <f>DGET(alimenti!$A$1:$BP$202,alimenti!BJ$1,$A36:$A37)*$G37/100</f>
        <v>0</v>
      </c>
      <c r="BO37" s="101">
        <f>DGET(alimenti!$A$1:$BP$202,alimenti!BK$1,$A36:$A37)*$G37/100</f>
        <v>0</v>
      </c>
      <c r="BP37" s="101">
        <f>DGET(alimenti!$A$1:$BP$202,alimenti!BL$1,$A36:$A37)*$G37/100</f>
        <v>0</v>
      </c>
      <c r="BQ37" s="101">
        <f>DGET(alimenti!$A$1:$BP$202,alimenti!BM$1,$A36:$A37)*$G37/100</f>
        <v>0</v>
      </c>
      <c r="BR37" s="101">
        <f>DGET(alimenti!$A$1:$BP$202,alimenti!BN$1,$A36:$A37)*$G37/100</f>
        <v>0</v>
      </c>
      <c r="BS37" s="101">
        <f>DGET(alimenti!$A$1:$BP$202,alimenti!BO$1,$A36:$A37)*$G37/100</f>
        <v>0</v>
      </c>
      <c r="BT37" s="101">
        <f>DGET(alimenti!$A$1:$BP$202,alimenti!BP$1,$A36:$A37)*$G37/100</f>
        <v>0</v>
      </c>
      <c r="BU37" s="107">
        <f>DGET(alimenti!$A$1:$BP$202,alimenti!C$1,$A36:$A37)*$D37</f>
        <v>0</v>
      </c>
      <c r="BV37" s="107">
        <f>IF(G37=0,0,(BU37/G37*100)*G37/$G$39)</f>
        <v>0</v>
      </c>
      <c r="BW37" s="107">
        <f>IF(K37=0,0,(BU37/K37*100)*K37/$K$39)</f>
        <v>0</v>
      </c>
      <c r="BX37" s="108">
        <f>IF(L37=0,0,(BU37/L37*100)*L37/$L$39)</f>
        <v>0</v>
      </c>
      <c r="BZ37" s="211" t="str">
        <f>Y1</f>
        <v>AMIDO </v>
      </c>
      <c r="CA37" s="4" t="s">
        <v>181</v>
      </c>
      <c r="CB37" s="151">
        <f>Y41</f>
        <v>26.028560050023756</v>
      </c>
      <c r="CC37" s="206"/>
      <c r="CD37" s="206">
        <v>26</v>
      </c>
      <c r="CF37" s="23"/>
      <c r="CG37" s="78">
        <f>CG35+1</f>
        <v>19</v>
      </c>
      <c r="CH37" s="44" t="str">
        <f>INDEX(alimenti!$B$3:$B$202,CG37)</f>
        <v>Farinaccio Gten</v>
      </c>
    </row>
    <row r="38" spans="1:86" ht="12.75" hidden="1">
      <c r="A38" s="180"/>
      <c r="B38" s="4"/>
      <c r="C38" s="175"/>
      <c r="D38" s="68"/>
      <c r="E38" s="4"/>
      <c r="F38" s="48"/>
      <c r="G38" s="153"/>
      <c r="H38" s="168"/>
      <c r="I38" s="153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7"/>
      <c r="BV38" s="107"/>
      <c r="BW38" s="113"/>
      <c r="BX38" s="110"/>
      <c r="BZ38" s="71"/>
      <c r="CA38" s="4"/>
      <c r="CB38" s="152"/>
      <c r="CC38" s="203"/>
      <c r="CD38" s="203"/>
      <c r="CF38" s="23"/>
      <c r="CG38" s="63"/>
      <c r="CH38" s="79" t="s">
        <v>0</v>
      </c>
    </row>
    <row r="39" spans="1:86" s="1" customFormat="1" ht="12.75">
      <c r="A39" s="182" t="s">
        <v>5</v>
      </c>
      <c r="B39" s="183"/>
      <c r="C39" s="184"/>
      <c r="D39" s="191">
        <f>SUM(D3:D37)</f>
        <v>38.059999999999995</v>
      </c>
      <c r="E39" s="185"/>
      <c r="F39" s="186"/>
      <c r="G39" s="212">
        <f>SUM(G3:G37)</f>
        <v>21.84562</v>
      </c>
      <c r="H39" s="188">
        <f>SUM(H37,H35,H33,H31,H29,H27,H25,H23,H21,H19,H17,H15,H13,H11,H9,H7,H5,H3)</f>
        <v>100</v>
      </c>
      <c r="I39" s="187">
        <v>100</v>
      </c>
      <c r="J39" s="112">
        <f aca="true" t="shared" si="1" ref="J39:BS39">SUM(J3:J37)</f>
        <v>15.712292752</v>
      </c>
      <c r="K39" s="112">
        <f t="shared" si="1"/>
        <v>20.565679399999997</v>
      </c>
      <c r="L39" s="112">
        <f t="shared" si="1"/>
        <v>19.767038</v>
      </c>
      <c r="M39" s="112">
        <f t="shared" si="1"/>
        <v>3.499079784</v>
      </c>
      <c r="N39" s="112">
        <f t="shared" si="1"/>
        <v>2.4222991480000005</v>
      </c>
      <c r="O39" s="112">
        <f t="shared" si="1"/>
        <v>2.422319536</v>
      </c>
      <c r="P39" s="112">
        <f t="shared" si="1"/>
        <v>1.223712992</v>
      </c>
      <c r="Q39" s="112" t="e">
        <f>SUM(Q3:Q37)</f>
        <v>#VALUE!</v>
      </c>
      <c r="R39" s="112" t="e">
        <f>SUM(R3:R37)</f>
        <v>#VALUE!</v>
      </c>
      <c r="S39" s="112">
        <f>SUM(S3:S37)</f>
        <v>2.19818181464</v>
      </c>
      <c r="T39" s="112">
        <f t="shared" si="1"/>
        <v>3.65019068</v>
      </c>
      <c r="U39" s="112">
        <f t="shared" si="1"/>
        <v>7.8610181</v>
      </c>
      <c r="V39" s="112">
        <f t="shared" si="1"/>
        <v>4.494271832</v>
      </c>
      <c r="W39" s="112">
        <f t="shared" si="1"/>
        <v>0.7872631199999999</v>
      </c>
      <c r="X39" s="112">
        <f t="shared" si="1"/>
        <v>5.4270035000000005</v>
      </c>
      <c r="Y39" s="112">
        <f t="shared" si="1"/>
        <v>5.6861003199999995</v>
      </c>
      <c r="Z39" s="112">
        <f t="shared" si="1"/>
        <v>7.960647407999999</v>
      </c>
      <c r="AA39" s="112">
        <f t="shared" si="1"/>
        <v>0.8471453080000002</v>
      </c>
      <c r="AB39" s="112">
        <f t="shared" si="1"/>
        <v>0.17137148600000002</v>
      </c>
      <c r="AC39" s="112">
        <f t="shared" si="1"/>
        <v>0.106455228</v>
      </c>
      <c r="AD39" s="112">
        <f t="shared" si="1"/>
        <v>0.2695855159999999</v>
      </c>
      <c r="AE39" s="112">
        <f t="shared" si="1"/>
        <v>0.04031142</v>
      </c>
      <c r="AF39" s="112">
        <f t="shared" si="1"/>
        <v>0.038768</v>
      </c>
      <c r="AG39" s="112">
        <f t="shared" si="1"/>
        <v>0.35760857999999995</v>
      </c>
      <c r="AH39" s="112">
        <f t="shared" si="1"/>
        <v>0.13504433999999998</v>
      </c>
      <c r="AI39" s="112">
        <f t="shared" si="1"/>
        <v>0.14023687999999998</v>
      </c>
      <c r="AJ39" s="112">
        <f t="shared" si="1"/>
        <v>7.3477294</v>
      </c>
      <c r="AK39" s="112">
        <f t="shared" si="1"/>
        <v>9.82732</v>
      </c>
      <c r="AL39" s="112">
        <f t="shared" si="1"/>
        <v>12.0183</v>
      </c>
      <c r="AM39" s="112">
        <f t="shared" si="1"/>
        <v>2.6701487999999998</v>
      </c>
      <c r="AN39" s="112">
        <f t="shared" si="1"/>
        <v>0.763377524</v>
      </c>
      <c r="AO39" s="112">
        <f t="shared" si="1"/>
        <v>1.1949678000000001</v>
      </c>
      <c r="AP39" s="112">
        <f t="shared" si="1"/>
        <v>2.200787296</v>
      </c>
      <c r="AQ39" s="112">
        <f t="shared" si="1"/>
        <v>0.835498048</v>
      </c>
      <c r="AR39" s="112">
        <f t="shared" si="1"/>
        <v>1.2982924880000004</v>
      </c>
      <c r="AS39" s="112">
        <f t="shared" si="1"/>
        <v>0.669787812</v>
      </c>
      <c r="AT39" s="112">
        <f t="shared" si="1"/>
        <v>0</v>
      </c>
      <c r="AU39" s="112">
        <f t="shared" si="1"/>
        <v>0.043938651999999995</v>
      </c>
      <c r="AV39" s="112">
        <f t="shared" si="1"/>
        <v>0.16304344000000004</v>
      </c>
      <c r="AW39" s="112">
        <f t="shared" si="1"/>
        <v>0.11950912000000001</v>
      </c>
      <c r="AX39" s="112">
        <f t="shared" si="1"/>
        <v>0.211629424</v>
      </c>
      <c r="AY39" s="112">
        <f t="shared" si="1"/>
        <v>0.12822135199999998</v>
      </c>
      <c r="AZ39" s="112">
        <f t="shared" si="1"/>
        <v>0.13764784800000002</v>
      </c>
      <c r="BA39" s="112">
        <f t="shared" si="1"/>
        <v>0</v>
      </c>
      <c r="BB39" s="112">
        <f t="shared" si="1"/>
        <v>0.23525320000000005</v>
      </c>
      <c r="BC39" s="112">
        <f t="shared" si="1"/>
        <v>1.3000520000000002</v>
      </c>
      <c r="BD39" s="112">
        <f t="shared" si="1"/>
        <v>0</v>
      </c>
      <c r="BE39" s="112">
        <f t="shared" si="1"/>
        <v>0</v>
      </c>
      <c r="BF39" s="112">
        <f t="shared" si="1"/>
        <v>0</v>
      </c>
      <c r="BG39" s="112">
        <f t="shared" si="1"/>
        <v>0</v>
      </c>
      <c r="BH39" s="112">
        <f t="shared" si="1"/>
        <v>0</v>
      </c>
      <c r="BI39" s="112">
        <f t="shared" si="1"/>
        <v>0</v>
      </c>
      <c r="BJ39" s="112">
        <f t="shared" si="1"/>
        <v>0</v>
      </c>
      <c r="BK39" s="112">
        <f t="shared" si="1"/>
        <v>0</v>
      </c>
      <c r="BL39" s="112">
        <f t="shared" si="1"/>
        <v>0</v>
      </c>
      <c r="BM39" s="112">
        <f t="shared" si="1"/>
        <v>0</v>
      </c>
      <c r="BN39" s="112">
        <f t="shared" si="1"/>
        <v>0</v>
      </c>
      <c r="BO39" s="112">
        <f t="shared" si="1"/>
        <v>-1.2237190760000005</v>
      </c>
      <c r="BP39" s="112">
        <f t="shared" si="1"/>
        <v>0.13123477919999998</v>
      </c>
      <c r="BQ39" s="112">
        <f t="shared" si="1"/>
        <v>18.676736209999998</v>
      </c>
      <c r="BR39" s="112">
        <f t="shared" si="1"/>
        <v>7.823757079999998</v>
      </c>
      <c r="BS39" s="112">
        <f t="shared" si="1"/>
        <v>11.611750440000002</v>
      </c>
      <c r="BT39" s="112">
        <f>SUM(BT3:BT37)</f>
        <v>2.05381248</v>
      </c>
      <c r="BU39" s="105" t="e">
        <f>SUM(BU3:BU37)</f>
        <v>#VALUE!</v>
      </c>
      <c r="BV39" s="105" t="e">
        <f>SUM(BV3:BV37)</f>
        <v>#VALUE!</v>
      </c>
      <c r="BW39" s="105">
        <f>SUM(BW3:BW38)</f>
        <v>19.673553794677943</v>
      </c>
      <c r="BX39" s="106">
        <f>SUM(BX3:BX38)</f>
        <v>20.4684181818237</v>
      </c>
      <c r="BY39" s="2"/>
      <c r="BZ39" s="70" t="str">
        <f>Z1</f>
        <v>NSC </v>
      </c>
      <c r="CA39" s="4" t="s">
        <v>181</v>
      </c>
      <c r="CB39" s="151">
        <f>Z41</f>
        <v>36.44047368763166</v>
      </c>
      <c r="CC39" s="206"/>
      <c r="CD39" s="206"/>
      <c r="CE39" s="2"/>
      <c r="CF39" s="25"/>
      <c r="CG39" s="78">
        <f>CG37+1</f>
        <v>20</v>
      </c>
      <c r="CH39" s="44" t="str">
        <f>INDEX(alimenti!$B$3:$B$202,CG39)</f>
        <v>Fave</v>
      </c>
    </row>
    <row r="40" spans="1:86" ht="12.75" hidden="1">
      <c r="A40" s="180"/>
      <c r="B40" s="4"/>
      <c r="C40" s="175"/>
      <c r="D40" s="4"/>
      <c r="E40" s="4"/>
      <c r="F40" s="48"/>
      <c r="G40" s="24"/>
      <c r="H40" s="168"/>
      <c r="I40" s="2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9"/>
      <c r="BV40" s="9"/>
      <c r="BW40" s="4"/>
      <c r="BX40" s="32"/>
      <c r="BZ40" s="71"/>
      <c r="CA40" s="4"/>
      <c r="CB40" s="153"/>
      <c r="CC40" s="203"/>
      <c r="CD40" s="203"/>
      <c r="CF40" s="23"/>
      <c r="CG40" s="63"/>
      <c r="CH40" s="79" t="s">
        <v>0</v>
      </c>
    </row>
    <row r="41" spans="1:86" ht="12.75">
      <c r="A41" s="181"/>
      <c r="B41" s="177"/>
      <c r="C41" s="176"/>
      <c r="D41" s="177"/>
      <c r="E41" s="177"/>
      <c r="F41" s="178"/>
      <c r="G41" s="166"/>
      <c r="H41" s="169"/>
      <c r="I41" s="166"/>
      <c r="J41" s="6">
        <f aca="true" t="shared" si="2" ref="J41:P41">J39/$G39*100</f>
        <v>71.92422440745558</v>
      </c>
      <c r="K41" s="6">
        <f t="shared" si="2"/>
        <v>94.14097379703573</v>
      </c>
      <c r="L41" s="6">
        <f t="shared" si="2"/>
        <v>90.48513157328563</v>
      </c>
      <c r="M41" s="6">
        <f t="shared" si="2"/>
        <v>16.01730591303886</v>
      </c>
      <c r="N41" s="6">
        <f t="shared" si="2"/>
        <v>11.088260017339863</v>
      </c>
      <c r="O41" s="6">
        <f t="shared" si="2"/>
        <v>11.088353344972585</v>
      </c>
      <c r="P41" s="6">
        <f t="shared" si="2"/>
        <v>5.601640017541274</v>
      </c>
      <c r="Q41" s="6" t="e">
        <f>Q39/$M39*100</f>
        <v>#VALUE!</v>
      </c>
      <c r="R41" s="6" t="e">
        <f>R39/$M39*100</f>
        <v>#VALUE!</v>
      </c>
      <c r="S41" s="6">
        <f>S39/$M39*100</f>
        <v>62.821711716648295</v>
      </c>
      <c r="T41" s="6">
        <f aca="true" t="shared" si="3" ref="T41:AY41">T39/$G39*100</f>
        <v>16.709027622013018</v>
      </c>
      <c r="U41" s="6">
        <f t="shared" si="3"/>
        <v>35.9844128937517</v>
      </c>
      <c r="V41" s="6">
        <f t="shared" si="3"/>
        <v>20.572873793465234</v>
      </c>
      <c r="W41" s="6">
        <f t="shared" si="3"/>
        <v>3.603757274913689</v>
      </c>
      <c r="X41" s="6">
        <f t="shared" si="3"/>
        <v>24.84252449690144</v>
      </c>
      <c r="Y41" s="6">
        <f t="shared" si="3"/>
        <v>26.028560050023756</v>
      </c>
      <c r="Z41" s="6">
        <f t="shared" si="3"/>
        <v>36.44047368763166</v>
      </c>
      <c r="AA41" s="6">
        <f t="shared" si="3"/>
        <v>3.877872580407424</v>
      </c>
      <c r="AB41" s="6">
        <f t="shared" si="3"/>
        <v>0.7844661126578235</v>
      </c>
      <c r="AC41" s="6">
        <f t="shared" si="3"/>
        <v>0.4873069658814902</v>
      </c>
      <c r="AD41" s="6">
        <f t="shared" si="3"/>
        <v>1.234048363012814</v>
      </c>
      <c r="AE41" s="6">
        <f t="shared" si="3"/>
        <v>0.184528614889392</v>
      </c>
      <c r="AF41" s="6">
        <f t="shared" si="3"/>
        <v>0.17746349153743404</v>
      </c>
      <c r="AG41" s="6">
        <f t="shared" si="3"/>
        <v>1.6369806853730862</v>
      </c>
      <c r="AH41" s="6">
        <f t="shared" si="3"/>
        <v>0.6181758173949743</v>
      </c>
      <c r="AI41" s="6">
        <f t="shared" si="3"/>
        <v>0.6419450672491784</v>
      </c>
      <c r="AJ41" s="6">
        <f t="shared" si="3"/>
        <v>33.634794526316945</v>
      </c>
      <c r="AK41" s="6">
        <f t="shared" si="3"/>
        <v>44.98531055653262</v>
      </c>
      <c r="AL41" s="6">
        <f t="shared" si="3"/>
        <v>55.01468944346739</v>
      </c>
      <c r="AM41" s="6">
        <f t="shared" si="3"/>
        <v>12.222810796855386</v>
      </c>
      <c r="AN41" s="6">
        <f t="shared" si="3"/>
        <v>3.4944191284110957</v>
      </c>
      <c r="AO41" s="6">
        <f t="shared" si="3"/>
        <v>5.470056697864377</v>
      </c>
      <c r="AP41" s="6">
        <f t="shared" si="3"/>
        <v>10.07427253609648</v>
      </c>
      <c r="AQ41" s="6">
        <f t="shared" si="3"/>
        <v>3.8245563550038866</v>
      </c>
      <c r="AR41" s="6">
        <f t="shared" si="3"/>
        <v>5.943033376942382</v>
      </c>
      <c r="AS41" s="6">
        <f t="shared" si="3"/>
        <v>3.066005048151529</v>
      </c>
      <c r="AT41" s="6">
        <f t="shared" si="3"/>
        <v>0</v>
      </c>
      <c r="AU41" s="6">
        <f t="shared" si="3"/>
        <v>0.20113254739393982</v>
      </c>
      <c r="AV41" s="6">
        <f t="shared" si="3"/>
        <v>0.7463438437544919</v>
      </c>
      <c r="AW41" s="6">
        <f t="shared" si="3"/>
        <v>0.5470621570822893</v>
      </c>
      <c r="AX41" s="6">
        <f t="shared" si="3"/>
        <v>0.9687499095928612</v>
      </c>
      <c r="AY41" s="6">
        <f t="shared" si="3"/>
        <v>0.5869430668481828</v>
      </c>
      <c r="AZ41" s="6">
        <f aca="true" t="shared" si="4" ref="AZ41:BT41">AZ39/$G39*100</f>
        <v>0.6300935748218637</v>
      </c>
      <c r="BA41" s="6">
        <f t="shared" si="4"/>
        <v>0</v>
      </c>
      <c r="BB41" s="6">
        <f t="shared" si="4"/>
        <v>1.0768895549771536</v>
      </c>
      <c r="BC41" s="6">
        <f t="shared" si="4"/>
        <v>5.951087677987625</v>
      </c>
      <c r="BD41" s="6">
        <f t="shared" si="4"/>
        <v>0</v>
      </c>
      <c r="BE41" s="6">
        <f t="shared" si="4"/>
        <v>0</v>
      </c>
      <c r="BF41" s="6">
        <f t="shared" si="4"/>
        <v>0</v>
      </c>
      <c r="BG41" s="6">
        <f t="shared" si="4"/>
        <v>0</v>
      </c>
      <c r="BH41" s="6">
        <f t="shared" si="4"/>
        <v>0</v>
      </c>
      <c r="BI41" s="6">
        <f t="shared" si="4"/>
        <v>0</v>
      </c>
      <c r="BJ41" s="6">
        <f t="shared" si="4"/>
        <v>0</v>
      </c>
      <c r="BK41" s="6">
        <f t="shared" si="4"/>
        <v>0</v>
      </c>
      <c r="BL41" s="6">
        <f t="shared" si="4"/>
        <v>0</v>
      </c>
      <c r="BM41" s="6">
        <f t="shared" si="4"/>
        <v>0</v>
      </c>
      <c r="BN41" s="6">
        <f t="shared" si="4"/>
        <v>0</v>
      </c>
      <c r="BO41" s="6">
        <f t="shared" si="4"/>
        <v>-5.601667867517611</v>
      </c>
      <c r="BP41" s="6">
        <f t="shared" si="4"/>
        <v>0.600737260833064</v>
      </c>
      <c r="BQ41" s="6">
        <f t="shared" si="4"/>
        <v>85.49419155876554</v>
      </c>
      <c r="BR41" s="6">
        <f t="shared" si="4"/>
        <v>35.81384771867312</v>
      </c>
      <c r="BS41" s="6">
        <f t="shared" si="4"/>
        <v>53.15367767085577</v>
      </c>
      <c r="BT41" s="6">
        <f t="shared" si="4"/>
        <v>9.40148405034968</v>
      </c>
      <c r="BW41" s="15"/>
      <c r="BX41" s="27"/>
      <c r="BY41" s="4"/>
      <c r="BZ41" s="211" t="str">
        <f>$AA$1</f>
        <v>LG </v>
      </c>
      <c r="CA41" s="4" t="s">
        <v>181</v>
      </c>
      <c r="CB41" s="154">
        <f>$AA$41</f>
        <v>3.877872580407424</v>
      </c>
      <c r="CC41" s="203"/>
      <c r="CD41" s="203">
        <v>5</v>
      </c>
      <c r="CF41" s="23"/>
      <c r="CG41" s="78">
        <f>CG39+1</f>
        <v>21</v>
      </c>
      <c r="CH41" s="44" t="str">
        <f>INDEX(alimenti!$B$3:$B$202,CG41)</f>
        <v>Festuca fieno</v>
      </c>
    </row>
    <row r="42" spans="1:86" ht="12.75" hidden="1">
      <c r="A42" s="64"/>
      <c r="B42" s="4"/>
      <c r="C42" s="51"/>
      <c r="D42" s="4"/>
      <c r="E42" s="4"/>
      <c r="F42" s="48"/>
      <c r="G42" s="24"/>
      <c r="H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9"/>
      <c r="BV42" s="15"/>
      <c r="BW42" s="27"/>
      <c r="BX42" s="27"/>
      <c r="BY42" s="4"/>
      <c r="BZ42" s="70"/>
      <c r="CA42" s="4"/>
      <c r="CB42" s="154"/>
      <c r="CC42" s="203"/>
      <c r="CD42" s="203"/>
      <c r="CF42" s="23"/>
      <c r="CG42" s="63"/>
      <c r="CH42" s="79" t="s">
        <v>0</v>
      </c>
    </row>
    <row r="43" spans="1:86" ht="13.5" thickBot="1">
      <c r="A43" s="101"/>
      <c r="B43" s="4"/>
      <c r="C43" s="51"/>
      <c r="D43" s="4"/>
      <c r="E43" s="4"/>
      <c r="F43" s="4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9"/>
      <c r="BV43" s="9"/>
      <c r="BW43" s="4"/>
      <c r="BX43" s="4"/>
      <c r="BY43" s="4"/>
      <c r="BZ43" s="211" t="str">
        <f>$AB$1</f>
        <v>Ca</v>
      </c>
      <c r="CA43" s="4" t="s">
        <v>181</v>
      </c>
      <c r="CB43" s="154">
        <f>$AB$41</f>
        <v>0.7844661126578235</v>
      </c>
      <c r="CC43" s="214">
        <v>0.8</v>
      </c>
      <c r="CD43" s="203"/>
      <c r="CF43" s="80"/>
      <c r="CG43" s="88">
        <f>CG41+1</f>
        <v>22</v>
      </c>
      <c r="CH43" s="45" t="str">
        <f>INDEX(alimenti!$B$3:$B$202,CG43)</f>
        <v>Fosfato bicalci</v>
      </c>
    </row>
    <row r="44" spans="1:86" ht="13.5" hidden="1" thickBot="1">
      <c r="A44" s="101"/>
      <c r="B44" s="4"/>
      <c r="C44" s="51"/>
      <c r="D44" s="4"/>
      <c r="E44" s="4"/>
      <c r="F44" s="4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70"/>
      <c r="CA44" s="4"/>
      <c r="CB44" s="154"/>
      <c r="CC44" s="214"/>
      <c r="CD44" s="203"/>
      <c r="CF44" s="80"/>
      <c r="CG44" s="83"/>
      <c r="CH44" s="81" t="s">
        <v>0</v>
      </c>
    </row>
    <row r="45" spans="1:84" ht="13.5" thickBot="1">
      <c r="A45" s="102"/>
      <c r="B45" s="103"/>
      <c r="C45" s="76"/>
      <c r="D45" s="48"/>
      <c r="E45" s="48"/>
      <c r="F45" s="48"/>
      <c r="G45" s="104"/>
      <c r="H45" s="48"/>
      <c r="I45" s="48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49"/>
      <c r="BV45" s="49"/>
      <c r="BW45" s="49"/>
      <c r="BX45" s="49"/>
      <c r="BY45" s="4"/>
      <c r="BZ45" s="211" t="str">
        <f>$AC$1</f>
        <v>P </v>
      </c>
      <c r="CA45" s="4" t="s">
        <v>181</v>
      </c>
      <c r="CB45" s="154">
        <f>$AC$41</f>
        <v>0.4873069658814902</v>
      </c>
      <c r="CC45" s="214">
        <v>0.51</v>
      </c>
      <c r="CD45" s="203"/>
      <c r="CF45" s="1" t="s">
        <v>177</v>
      </c>
    </row>
    <row r="46" spans="1:82" ht="13.5" hidden="1" thickBot="1">
      <c r="A46" s="65"/>
      <c r="B46" s="28"/>
      <c r="C46" s="52"/>
      <c r="D46" s="28"/>
      <c r="E46" s="28"/>
      <c r="F46" s="160"/>
      <c r="G46" s="34"/>
      <c r="H46" s="3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9"/>
      <c r="BV46" s="29"/>
      <c r="BW46" s="29"/>
      <c r="BX46" s="30"/>
      <c r="BY46" s="4"/>
      <c r="BZ46" s="70"/>
      <c r="CA46" s="9"/>
      <c r="CB46" s="154"/>
      <c r="CC46" s="215"/>
      <c r="CD46" s="206"/>
    </row>
    <row r="47" spans="73:86" ht="12.75">
      <c r="BU47" s="2"/>
      <c r="BV47" s="2"/>
      <c r="BW47" s="2"/>
      <c r="BY47" s="4"/>
      <c r="BZ47" s="211" t="s">
        <v>30</v>
      </c>
      <c r="CA47" s="12" t="s">
        <v>171</v>
      </c>
      <c r="CB47" s="154">
        <f>CB43/CB45</f>
        <v>1.6097986845700056</v>
      </c>
      <c r="CC47" s="216"/>
      <c r="CD47" s="205"/>
      <c r="CF47" s="37" t="s">
        <v>174</v>
      </c>
      <c r="CG47" s="84"/>
      <c r="CH47" s="42" t="s">
        <v>170</v>
      </c>
    </row>
    <row r="48" spans="1:86" s="10" customFormat="1" ht="12.75" hidden="1">
      <c r="A48" s="66"/>
      <c r="C48" s="54"/>
      <c r="F48" s="162"/>
      <c r="BY48" s="9"/>
      <c r="BZ48" s="70"/>
      <c r="CA48" s="12"/>
      <c r="CB48" s="154"/>
      <c r="CC48" s="216"/>
      <c r="CD48" s="205"/>
      <c r="CF48" s="33"/>
      <c r="CG48" s="4"/>
      <c r="CH48" s="32"/>
    </row>
    <row r="49" spans="1:86" s="11" customFormat="1" ht="12.75">
      <c r="A49" s="67"/>
      <c r="C49" s="55"/>
      <c r="D49" s="158"/>
      <c r="F49" s="163"/>
      <c r="BY49" s="12"/>
      <c r="BZ49" s="211" t="str">
        <f>$AE$1</f>
        <v>Na </v>
      </c>
      <c r="CA49" s="4" t="s">
        <v>181</v>
      </c>
      <c r="CB49" s="154">
        <f>$AE$41</f>
        <v>0.184528614889392</v>
      </c>
      <c r="CC49" s="216">
        <v>0.22</v>
      </c>
      <c r="CD49" s="205"/>
      <c r="CF49" s="33"/>
      <c r="CG49" s="4"/>
      <c r="CH49" s="32"/>
    </row>
    <row r="50" spans="1:86" s="11" customFormat="1" ht="12.75" hidden="1">
      <c r="A50" s="67"/>
      <c r="C50" s="55"/>
      <c r="F50" s="163"/>
      <c r="BY50" s="12"/>
      <c r="BZ50" s="70"/>
      <c r="CA50" s="12"/>
      <c r="CB50" s="154"/>
      <c r="CC50" s="216"/>
      <c r="CD50" s="205"/>
      <c r="CF50" s="39" t="s">
        <v>2</v>
      </c>
      <c r="CG50" s="4"/>
      <c r="CH50" s="32"/>
    </row>
    <row r="51" spans="1:86" s="11" customFormat="1" ht="12.75">
      <c r="A51" s="67"/>
      <c r="C51" s="55"/>
      <c r="F51" s="163"/>
      <c r="BY51" s="12"/>
      <c r="BZ51" s="211" t="str">
        <f>$AF$1</f>
        <v>Mg </v>
      </c>
      <c r="CA51" s="4" t="s">
        <v>181</v>
      </c>
      <c r="CB51" s="154">
        <f>$AF$41</f>
        <v>0.17746349153743404</v>
      </c>
      <c r="CC51" s="216">
        <v>0.18</v>
      </c>
      <c r="CD51" s="205"/>
      <c r="CF51" s="75">
        <f>CF53-1</f>
        <v>1</v>
      </c>
      <c r="CG51" s="4"/>
      <c r="CH51" s="44" t="str">
        <f>DGET(alimenti!$A$1:$B$168,alimenti!$B$1,CF50:CF51)</f>
        <v>Acqua</v>
      </c>
    </row>
    <row r="52" spans="1:86" s="11" customFormat="1" ht="12.75" hidden="1">
      <c r="A52" s="67"/>
      <c r="C52" s="55"/>
      <c r="F52" s="163"/>
      <c r="BY52" s="12"/>
      <c r="BZ52" s="70"/>
      <c r="CA52" s="12"/>
      <c r="CB52" s="154"/>
      <c r="CC52" s="216"/>
      <c r="CD52" s="207"/>
      <c r="CF52" s="39" t="s">
        <v>2</v>
      </c>
      <c r="CG52" s="4"/>
      <c r="CH52" s="32"/>
    </row>
    <row r="53" spans="1:86" s="11" customFormat="1" ht="12.75">
      <c r="A53" s="67"/>
      <c r="C53" s="55"/>
      <c r="F53" s="163"/>
      <c r="BY53" s="12"/>
      <c r="BZ53" s="70" t="str">
        <f>$AG$1</f>
        <v>K </v>
      </c>
      <c r="CA53" s="4" t="s">
        <v>181</v>
      </c>
      <c r="CB53" s="154">
        <f>$AG$41</f>
        <v>1.6369806853730862</v>
      </c>
      <c r="CC53" s="216"/>
      <c r="CD53" s="207"/>
      <c r="CF53" s="75">
        <f>CF55-1</f>
        <v>2</v>
      </c>
      <c r="CG53" s="4"/>
      <c r="CH53" s="44" t="str">
        <f>DGET(alimenti!$A$1:$B$168,alimenti!$B$1,CF52:CF53)</f>
        <v>Avena seme int</v>
      </c>
    </row>
    <row r="54" spans="1:86" s="11" customFormat="1" ht="12.75" hidden="1">
      <c r="A54" s="67"/>
      <c r="C54" s="55"/>
      <c r="F54" s="163"/>
      <c r="BY54" s="12"/>
      <c r="BZ54" s="70"/>
      <c r="CA54" s="12"/>
      <c r="CB54" s="154"/>
      <c r="CC54" s="216"/>
      <c r="CD54" s="207"/>
      <c r="CF54" s="39" t="s">
        <v>2</v>
      </c>
      <c r="CG54" s="4"/>
      <c r="CH54" s="32"/>
    </row>
    <row r="55" spans="1:86" s="11" customFormat="1" ht="12.75">
      <c r="A55" s="67"/>
      <c r="C55" s="55"/>
      <c r="F55" s="163"/>
      <c r="BY55" s="12"/>
      <c r="BZ55" s="70" t="str">
        <f>$AH$1</f>
        <v>Cl </v>
      </c>
      <c r="CA55" s="4" t="s">
        <v>181</v>
      </c>
      <c r="CB55" s="154">
        <f>$AH$41</f>
        <v>0.6181758173949743</v>
      </c>
      <c r="CC55" s="217"/>
      <c r="CD55" s="208"/>
      <c r="CF55" s="38">
        <v>3</v>
      </c>
      <c r="CG55" s="4"/>
      <c r="CH55" s="43" t="str">
        <f>DGET(alimenti!$A$1:$B$168,alimenti!$B$1,CF54:CF55)</f>
        <v>Bicarbon sodio</v>
      </c>
    </row>
    <row r="56" spans="1:86" s="11" customFormat="1" ht="12.75" hidden="1">
      <c r="A56" s="67"/>
      <c r="C56" s="55"/>
      <c r="F56" s="163"/>
      <c r="BY56" s="12"/>
      <c r="BZ56" s="70"/>
      <c r="CA56" s="7"/>
      <c r="CB56" s="154"/>
      <c r="CC56" s="217"/>
      <c r="CD56" s="208"/>
      <c r="CF56" s="39" t="s">
        <v>2</v>
      </c>
      <c r="CG56" s="4"/>
      <c r="CH56" s="44"/>
    </row>
    <row r="57" spans="1:89" s="3" customFormat="1" ht="12.75">
      <c r="A57" s="67"/>
      <c r="C57" s="56"/>
      <c r="F57" s="8"/>
      <c r="BU57" s="11"/>
      <c r="BV57" s="11"/>
      <c r="BW57" s="11"/>
      <c r="BY57" s="7"/>
      <c r="BZ57" s="211" t="str">
        <f>$AI$1</f>
        <v>S </v>
      </c>
      <c r="CA57" s="4" t="s">
        <v>181</v>
      </c>
      <c r="CB57" s="154">
        <f>$AI$41</f>
        <v>0.6419450672491784</v>
      </c>
      <c r="CC57" s="217">
        <v>0.2</v>
      </c>
      <c r="CD57" s="208"/>
      <c r="CF57" s="40">
        <f>CF55+1</f>
        <v>4</v>
      </c>
      <c r="CG57" s="5"/>
      <c r="CH57" s="44" t="str">
        <f>DGET(alimenti!$A$1:$B$168,alimenti!$B$1,CF56:CF57)</f>
        <v>Carbonato Ca</v>
      </c>
      <c r="CI57" s="11"/>
      <c r="CJ57" s="11"/>
      <c r="CK57" s="11"/>
    </row>
    <row r="58" spans="1:89" s="3" customFormat="1" ht="12.75" hidden="1">
      <c r="A58" s="67"/>
      <c r="C58" s="56"/>
      <c r="F58" s="8"/>
      <c r="BU58" s="11"/>
      <c r="BV58" s="11"/>
      <c r="BW58" s="11"/>
      <c r="BY58" s="7"/>
      <c r="BZ58" s="70"/>
      <c r="CA58" s="4"/>
      <c r="CB58" s="154"/>
      <c r="CC58" s="209"/>
      <c r="CD58" s="209"/>
      <c r="CF58" s="40" t="s">
        <v>2</v>
      </c>
      <c r="CG58" s="4"/>
      <c r="CH58" s="44"/>
      <c r="CI58" s="11"/>
      <c r="CJ58" s="11"/>
      <c r="CK58" s="11"/>
    </row>
    <row r="59" spans="1:89" s="3" customFormat="1" ht="12.75">
      <c r="A59" s="67"/>
      <c r="C59" s="56"/>
      <c r="F59" s="8"/>
      <c r="BU59" s="11"/>
      <c r="BV59" s="11"/>
      <c r="BW59" s="11"/>
      <c r="BY59" s="7"/>
      <c r="BZ59" s="70" t="str">
        <f>$AJ$1</f>
        <v>ceneri</v>
      </c>
      <c r="CA59" s="4" t="s">
        <v>181</v>
      </c>
      <c r="CB59" s="154">
        <f>$AJ$41</f>
        <v>33.634794526316945</v>
      </c>
      <c r="CC59" s="209"/>
      <c r="CD59" s="209"/>
      <c r="CF59" s="40">
        <f>CF57+1</f>
        <v>5</v>
      </c>
      <c r="CG59" s="4"/>
      <c r="CH59" s="44" t="str">
        <f>DGET(alimenti!$A$1:$B$168,alimenti!$B$1,CF58:CF59)</f>
        <v>Carbonato Mg</v>
      </c>
      <c r="CI59" s="11"/>
      <c r="CJ59" s="11"/>
      <c r="CK59" s="11"/>
    </row>
    <row r="60" spans="71:89" ht="12.75" hidden="1">
      <c r="BS60" s="11"/>
      <c r="BU60" s="11"/>
      <c r="BY60" s="4"/>
      <c r="BZ60" s="70"/>
      <c r="CA60" s="4"/>
      <c r="CB60" s="154"/>
      <c r="CC60" s="209"/>
      <c r="CD60" s="209"/>
      <c r="CF60" s="40" t="s">
        <v>2</v>
      </c>
      <c r="CG60" s="4"/>
      <c r="CH60" s="44"/>
      <c r="CI60" s="11"/>
      <c r="CJ60" s="11"/>
      <c r="CK60" s="11"/>
    </row>
    <row r="61" spans="71:89" ht="12.75">
      <c r="BS61" s="11"/>
      <c r="BU61" s="11"/>
      <c r="BY61" s="4"/>
      <c r="BZ61" s="70" t="str">
        <f>$AK$1</f>
        <v>foraggi</v>
      </c>
      <c r="CA61" s="4" t="s">
        <v>172</v>
      </c>
      <c r="CB61" s="154">
        <f>$AK$41</f>
        <v>44.98531055653262</v>
      </c>
      <c r="CC61" s="209"/>
      <c r="CD61" s="209"/>
      <c r="CF61" s="40">
        <f>CF59+1</f>
        <v>6</v>
      </c>
      <c r="CG61" s="4"/>
      <c r="CH61" s="44" t="str">
        <f>DGET(alimenti!$A$1:$B$168,alimenti!$B$1,CF60:CF61)</f>
        <v>Clorur di sodio</v>
      </c>
      <c r="CI61" s="11"/>
      <c r="CJ61" s="11"/>
      <c r="CK61" s="11"/>
    </row>
    <row r="62" spans="71:89" ht="12.75" hidden="1">
      <c r="BS62" s="3"/>
      <c r="BU62" s="11"/>
      <c r="BY62" s="4"/>
      <c r="BZ62" s="70"/>
      <c r="CA62" s="4"/>
      <c r="CB62" s="154"/>
      <c r="CC62" s="209"/>
      <c r="CD62" s="209"/>
      <c r="CF62" s="40" t="s">
        <v>2</v>
      </c>
      <c r="CG62" s="4"/>
      <c r="CH62" s="44"/>
      <c r="CI62" s="11"/>
      <c r="CJ62" s="11"/>
      <c r="CK62" s="11"/>
    </row>
    <row r="63" spans="71:89" ht="12.75">
      <c r="BS63" s="3"/>
      <c r="BU63" s="11"/>
      <c r="BY63" s="4"/>
      <c r="BZ63" s="70" t="str">
        <f>$AL$1</f>
        <v>Concentrati</v>
      </c>
      <c r="CA63" s="4" t="s">
        <v>172</v>
      </c>
      <c r="CB63" s="154">
        <f>$AL$41</f>
        <v>55.01468944346739</v>
      </c>
      <c r="CC63" s="209"/>
      <c r="CD63" s="209"/>
      <c r="CF63" s="40">
        <f>CF61+1</f>
        <v>7</v>
      </c>
      <c r="CG63" s="4"/>
      <c r="CH63" s="44" t="str">
        <f>DGET(alimenti!$A$1:$B$168,alimenti!$B$1,CF62:CF63)</f>
        <v>Colza f.e.non d</v>
      </c>
      <c r="CI63" s="11"/>
      <c r="CJ63" s="11"/>
      <c r="CK63" s="11"/>
    </row>
    <row r="64" spans="71:89" ht="12.75" hidden="1">
      <c r="BS64" s="3"/>
      <c r="BU64" s="11"/>
      <c r="BY64" s="4"/>
      <c r="BZ64" s="71"/>
      <c r="CA64" s="9"/>
      <c r="CB64" s="152"/>
      <c r="CC64" s="210"/>
      <c r="CD64" s="210"/>
      <c r="CF64" s="40" t="s">
        <v>2</v>
      </c>
      <c r="CG64" s="4"/>
      <c r="CH64" s="44"/>
      <c r="CI64" s="11"/>
      <c r="CJ64" s="11"/>
      <c r="CK64" s="11"/>
    </row>
    <row r="65" spans="71:89" ht="12.75">
      <c r="BS65" s="11"/>
      <c r="BU65" s="11"/>
      <c r="BY65" s="4"/>
      <c r="BZ65" s="70" t="str">
        <f>BU1</f>
        <v>Costo T.Q.</v>
      </c>
      <c r="CA65" s="4" t="s">
        <v>184</v>
      </c>
      <c r="CB65" s="155" t="e">
        <f>BU39</f>
        <v>#VALUE!</v>
      </c>
      <c r="CC65" s="210"/>
      <c r="CD65" s="210"/>
      <c r="CF65" s="40">
        <f>CF63+1</f>
        <v>8</v>
      </c>
      <c r="CG65" s="4"/>
      <c r="CH65" s="44" t="str">
        <f>DGET(alimenti!$A$1:$B$168,alimenti!$B$1,CF64:CF65)</f>
        <v>Cotone semi int</v>
      </c>
      <c r="CI65" s="11"/>
      <c r="CJ65" s="11"/>
      <c r="CK65" s="11"/>
    </row>
    <row r="66" spans="71:89" ht="12.75" hidden="1">
      <c r="BS66" s="11"/>
      <c r="BU66" s="11"/>
      <c r="BY66" s="4"/>
      <c r="BZ66" s="69"/>
      <c r="CA66" s="12"/>
      <c r="CB66" s="156"/>
      <c r="CC66" s="207"/>
      <c r="CD66" s="207"/>
      <c r="CE66" s="10"/>
      <c r="CF66" s="40" t="s">
        <v>2</v>
      </c>
      <c r="CG66" s="9"/>
      <c r="CH66" s="44"/>
      <c r="CI66" s="3"/>
      <c r="CJ66" s="3"/>
      <c r="CK66" s="3"/>
    </row>
    <row r="67" spans="71:89" ht="12.75">
      <c r="BS67" s="3"/>
      <c r="BU67" s="11"/>
      <c r="BZ67" s="70" t="str">
        <f>BV1</f>
        <v>Costo S.S.</v>
      </c>
      <c r="CA67" s="4" t="s">
        <v>185</v>
      </c>
      <c r="CB67" s="155" t="e">
        <f>BV39</f>
        <v>#VALUE!</v>
      </c>
      <c r="CC67" s="210"/>
      <c r="CD67" s="210"/>
      <c r="CF67" s="40">
        <f>CF65+1</f>
        <v>9</v>
      </c>
      <c r="CG67" s="12"/>
      <c r="CH67" s="44" t="str">
        <f>DGET(alimenti!$A$1:$B$168,alimenti!$B$1,CF66:CF67)</f>
        <v>Crusca G.tenero</v>
      </c>
      <c r="CI67" s="3"/>
      <c r="CJ67" s="3"/>
      <c r="CK67" s="3"/>
    </row>
    <row r="68" spans="71:86" ht="12.75" hidden="1">
      <c r="BS68" s="3"/>
      <c r="BU68" s="11"/>
      <c r="BZ68" s="69"/>
      <c r="CA68" s="12"/>
      <c r="CB68" s="156"/>
      <c r="CC68" s="207"/>
      <c r="CD68" s="207"/>
      <c r="CE68" s="11"/>
      <c r="CF68" s="40" t="s">
        <v>2</v>
      </c>
      <c r="CG68" s="12"/>
      <c r="CH68" s="44"/>
    </row>
    <row r="69" spans="71:86" ht="12.75">
      <c r="BS69" s="3"/>
      <c r="BU69" s="11"/>
      <c r="BZ69" s="70" t="str">
        <f>BW1</f>
        <v>Costo UFL</v>
      </c>
      <c r="CA69" s="4" t="s">
        <v>186</v>
      </c>
      <c r="CB69" s="155">
        <f>BW39</f>
        <v>19.673553794677943</v>
      </c>
      <c r="CC69" s="210"/>
      <c r="CD69" s="210"/>
      <c r="CF69" s="40">
        <f>CF67+1</f>
        <v>10</v>
      </c>
      <c r="CG69" s="12"/>
      <c r="CH69" s="44" t="str">
        <f>DGET(alimenti!$A$1:$B$168,alimenti!$B$1,CF68:CF69)</f>
        <v>Cruschello ten.</v>
      </c>
    </row>
    <row r="70" spans="71:86" ht="12.75" hidden="1">
      <c r="BS70" s="11"/>
      <c r="BU70" s="11"/>
      <c r="BZ70" s="71"/>
      <c r="CA70" s="4"/>
      <c r="CB70" s="153"/>
      <c r="CC70" s="209"/>
      <c r="CD70" s="209"/>
      <c r="CE70" s="11"/>
      <c r="CF70" s="40" t="s">
        <v>2</v>
      </c>
      <c r="CG70" s="12"/>
      <c r="CH70" s="44"/>
    </row>
    <row r="71" spans="73:86" ht="13.5" thickBot="1">
      <c r="BU71" s="11"/>
      <c r="BZ71" s="87" t="str">
        <f>BX1</f>
        <v>Costo UFC</v>
      </c>
      <c r="CA71" s="28" t="s">
        <v>192</v>
      </c>
      <c r="CB71" s="157">
        <f>BX39</f>
        <v>20.4684181818237</v>
      </c>
      <c r="CC71" s="209"/>
      <c r="CD71" s="209"/>
      <c r="CE71" s="10"/>
      <c r="CF71" s="40">
        <f>CF69+1</f>
        <v>11</v>
      </c>
      <c r="CG71" s="12"/>
      <c r="CH71" s="44" t="str">
        <f>DGET(alimenti!$A$1:$B$168,alimenti!$B$1,CF70:CF71)</f>
        <v>Erba Loietto</v>
      </c>
    </row>
    <row r="72" spans="78:86" ht="12.75" hidden="1">
      <c r="BZ72" s="72"/>
      <c r="CA72" s="12"/>
      <c r="CB72" s="58"/>
      <c r="CC72" s="50"/>
      <c r="CD72" s="50"/>
      <c r="CE72" s="11"/>
      <c r="CF72" s="40" t="s">
        <v>2</v>
      </c>
      <c r="CG72" s="12"/>
      <c r="CH72" s="44"/>
    </row>
    <row r="73" spans="78:86" ht="12.75">
      <c r="BZ73" s="72"/>
      <c r="CA73" s="12"/>
      <c r="CB73" s="61"/>
      <c r="CC73" s="50"/>
      <c r="CD73" s="50"/>
      <c r="CE73" s="11"/>
      <c r="CF73" s="40">
        <f>CF71+1</f>
        <v>12</v>
      </c>
      <c r="CG73" s="12"/>
      <c r="CH73" s="44" t="str">
        <f>DGET(alimenti!$A$1:$B$168,alimenti!$B$1,CF72:CF73)</f>
        <v>Erba Medica 1°</v>
      </c>
    </row>
    <row r="74" spans="78:86" ht="12.75" hidden="1">
      <c r="BZ74" s="115" t="s">
        <v>7</v>
      </c>
      <c r="CA74" s="116" t="s">
        <v>9</v>
      </c>
      <c r="CB74" s="57"/>
      <c r="CC74" s="35" t="s">
        <v>10</v>
      </c>
      <c r="CD74" s="35"/>
      <c r="CE74" s="31"/>
      <c r="CF74" s="40" t="s">
        <v>2</v>
      </c>
      <c r="CG74" s="12"/>
      <c r="CH74" s="44"/>
    </row>
    <row r="75" spans="78:86" ht="13.5" thickBot="1">
      <c r="BZ75" s="147"/>
      <c r="CA75" s="148"/>
      <c r="CB75" s="57"/>
      <c r="CC75" s="36"/>
      <c r="CD75" s="36"/>
      <c r="CE75" s="49"/>
      <c r="CF75" s="41">
        <f>CF73+1</f>
        <v>13</v>
      </c>
      <c r="CG75" s="20"/>
      <c r="CH75" s="45" t="str">
        <f>DGET(alimenti!$A$1:$B$168,alimenti!$B$1,CF74:CF75)</f>
        <v>Erba Medica 2/3</v>
      </c>
    </row>
    <row r="76" spans="78:83" ht="12.75" hidden="1">
      <c r="BZ76" s="86"/>
      <c r="CA76" s="7"/>
      <c r="CB76" s="57"/>
      <c r="CC76" s="35"/>
      <c r="CD76" s="35"/>
      <c r="CE76" s="47"/>
    </row>
    <row r="77" spans="78:83" ht="12.75">
      <c r="BZ77" s="86"/>
      <c r="CA77" s="7"/>
      <c r="CB77" s="57"/>
      <c r="CC77" s="36"/>
      <c r="CD77" s="36"/>
      <c r="CE77" s="47"/>
    </row>
    <row r="78" spans="78:83" ht="12.75">
      <c r="BZ78" s="74"/>
      <c r="CA78" s="85"/>
      <c r="CB78" s="62"/>
      <c r="CC78" s="11"/>
      <c r="CD78" s="11"/>
      <c r="CE78" s="11"/>
    </row>
    <row r="79" ht="12.75">
      <c r="CA79" s="4"/>
    </row>
  </sheetData>
  <sheetProtection sheet="1"/>
  <printOptions/>
  <pageMargins left="0.1968503937007874" right="0.31496062992125984" top="0.4330708661417323" bottom="0.31496062992125984" header="0.5118110236220472" footer="0.3937007874015748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3" sqref="D3"/>
    </sheetView>
  </sheetViews>
  <sheetFormatPr defaultColWidth="9.140625" defaultRowHeight="12.75"/>
  <sheetData>
    <row r="1" ht="12.75">
      <c r="A1" s="46"/>
    </row>
    <row r="3" spans="2:4" ht="12.75">
      <c r="B3">
        <v>0.0187</v>
      </c>
      <c r="C3">
        <v>400</v>
      </c>
      <c r="D3">
        <f>C3*B3</f>
        <v>7.48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Tagliapietra</dc:creator>
  <cp:keywords/>
  <dc:description/>
  <cp:lastModifiedBy>ammitagliapietra</cp:lastModifiedBy>
  <cp:lastPrinted>2006-02-10T17:37:48Z</cp:lastPrinted>
  <dcterms:created xsi:type="dcterms:W3CDTF">1997-10-27T14:13:49Z</dcterms:created>
  <dcterms:modified xsi:type="dcterms:W3CDTF">2014-05-12T12:43:32Z</dcterms:modified>
  <cp:category/>
  <cp:version/>
  <cp:contentType/>
  <cp:contentStatus/>
</cp:coreProperties>
</file>