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204" windowHeight="9216" activeTab="0"/>
  </bookViews>
  <sheets>
    <sheet name="calcolo EN NR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<sst xmlns="http://schemas.openxmlformats.org/spreadsheetml/2006/main" count="34" uniqueCount="33">
  <si>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Sostanza secca (%)</t>
  </si>
  <si>
    <t xml:space="preserve">Ceneri grezze (% ss) </t>
  </si>
  <si>
    <t xml:space="preserve">Proteina grezza (% ss) </t>
  </si>
  <si>
    <t xml:space="preserve">Fibra Grezza (% ss) </t>
  </si>
  <si>
    <t>Estratto etereo o lipidi grezzi (% ss)</t>
  </si>
  <si>
    <t xml:space="preserve">Estrattivi inazotati (% ss) </t>
  </si>
  <si>
    <t>True digestibility PG (tdPG)</t>
  </si>
  <si>
    <t>True digestibility fatty acids (tdFA)</t>
  </si>
  <si>
    <t>NDFn (NDF - NDIPG)</t>
  </si>
  <si>
    <t>True digestibility NSC (tdNSC)</t>
  </si>
  <si>
    <t>True digestibility NDF (tdNDF)</t>
  </si>
  <si>
    <t>NDF (% ss)</t>
  </si>
  <si>
    <t>ADF (% ss)</t>
  </si>
  <si>
    <t>residuo ADL (% ss)</t>
  </si>
  <si>
    <t>Lignina ADL (% ss)</t>
  </si>
  <si>
    <t>AIA (% ss)</t>
  </si>
  <si>
    <t>NSC (o NFC)</t>
  </si>
  <si>
    <t>Analisi tipo (centesimale)</t>
  </si>
  <si>
    <t>TDN (NRC)</t>
  </si>
  <si>
    <t>Energia Netta di lattazione ENL (Kcal/Kgss)</t>
  </si>
  <si>
    <t>Identificativo campione</t>
  </si>
  <si>
    <t>Analisi Van Soest (frazioni fibrose)</t>
  </si>
  <si>
    <t xml:space="preserve">Calcoli intermedi </t>
  </si>
  <si>
    <t>Sistema Americano NRC dell'energia netta</t>
  </si>
  <si>
    <t xml:space="preserve">Dati analitici di laboratorio (da inserire) </t>
  </si>
  <si>
    <t>Formule  (da non modificare)</t>
  </si>
  <si>
    <t xml:space="preserve">Calcolo del valore nutritivo del silomais </t>
  </si>
  <si>
    <t>ADICP (% SS)</t>
  </si>
  <si>
    <t>NDICP (% SS)</t>
  </si>
  <si>
    <t>Energia Metabolizzabile EM (Mcal/Kg)</t>
  </si>
  <si>
    <t>NRC- 3-28-248</t>
  </si>
  <si>
    <t>Energia Digeribile ED (Mcal/Kg)  NRC 1989</t>
  </si>
  <si>
    <t>Energia Digeribile ED (Mcal/Kg) NRC 2001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</si>
</sst>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"/>
    <numFmt numFmtId="174" formatCode="[h]\.mm\.ss"/>
    <numFmt numFmtId="175" formatCode="0.00000"/>
    <numFmt numFmtId="176" formatCode="0.0000"/>
    <numFmt numFmtId="177" formatCode="mmm\-yyyy"/>
    <numFmt numFmtId="178" formatCode="0.0000000"/>
    <numFmt numFmtId="179" formatCode="0.000000"/>
    <numFmt numFmtId="180" formatCode="[$-410]dddd\ d\ mmmm\ yyyy"/>
    <numFmt numFmtId="181" formatCode="h\.mm\.ss"/>
    <numFmt numFmtId="182" formatCode="_-* #,##0.000_-;\-* #,##0.000_-;_-* &quot;-&quot;??_-;_-@_-"/>
    <numFmt numFmtId="183" formatCode="0.000%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"/>
    <numFmt numFmtId="190" formatCode="0.0000000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2"/>
      <name val="Arial"/>
      <family val="2"/>
    </font>
    <font>
      <sz val="11"/>
      <color indexed="55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2" fontId="3" fillId="1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7" fillId="34" borderId="13" xfId="0" applyFont="1" applyFill="1" applyBorder="1" applyAlignment="1">
      <alignment horizontal="right"/>
    </xf>
    <xf numFmtId="2" fontId="2" fillId="13" borderId="14" xfId="0" applyNumberFormat="1" applyFont="1" applyFill="1" applyBorder="1" applyAlignment="1">
      <alignment/>
    </xf>
    <xf numFmtId="2" fontId="2" fillId="13" borderId="14" xfId="45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48" fillId="13" borderId="19" xfId="0" applyFont="1" applyFill="1" applyBorder="1" applyAlignment="1">
      <alignment/>
    </xf>
    <xf numFmtId="0" fontId="48" fillId="13" borderId="20" xfId="0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C74"/>
  <sheetViews>
    <sheetView tabSelected="1" zoomScalePageLayoutView="0" workbookViewId="0" topLeftCell="A1">
      <selection activeCell="E37" sqref="E37"/>
    </sheetView>
  </sheetViews>
  <sheetFormatPr defaultColWidth="9.28125" defaultRowHeight="12.75"/>
  <cols>
    <col min="1" max="1" width="52.00390625" style="14" bestFit="1" customWidth="1"/>
    <col min="2" max="2" width="13.57421875" style="15" customWidth="1"/>
    <col min="3" max="3" width="15.421875" style="16" customWidth="1"/>
    <col min="4" max="7" width="10.28125" style="16" customWidth="1"/>
    <col min="8" max="8" width="10.7109375" style="17" bestFit="1" customWidth="1"/>
    <col min="9" max="9" width="16.00390625" style="16" bestFit="1" customWidth="1"/>
    <col min="10" max="10" width="16.28125" style="16" bestFit="1" customWidth="1"/>
    <col min="11" max="12" width="16.28125" style="16" customWidth="1"/>
    <col min="13" max="13" width="15.00390625" style="15" customWidth="1"/>
    <col min="14" max="14" width="14.7109375" style="16" customWidth="1"/>
    <col min="15" max="17" width="4.57421875" style="16" bestFit="1" customWidth="1"/>
    <col min="18" max="18" width="5.421875" style="16" bestFit="1" customWidth="1"/>
    <col min="19" max="20" width="14.7109375" style="18" customWidth="1"/>
    <col min="21" max="22" width="10.28125" style="16" customWidth="1"/>
    <col min="23" max="23" width="9.7109375" style="15" bestFit="1" customWidth="1"/>
    <col min="24" max="24" width="15.7109375" style="15" bestFit="1" customWidth="1"/>
    <col min="25" max="25" width="11.00390625" style="16" customWidth="1"/>
    <col min="26" max="26" width="9.7109375" style="15" bestFit="1" customWidth="1"/>
    <col min="27" max="27" width="10.7109375" style="15" bestFit="1" customWidth="1"/>
    <col min="28" max="28" width="14.28125" style="15" bestFit="1" customWidth="1"/>
    <col min="29" max="29" width="13.7109375" style="15" customWidth="1"/>
    <col min="30" max="30" width="16.00390625" style="15" bestFit="1" customWidth="1"/>
    <col min="31" max="31" width="16.57421875" style="15" bestFit="1" customWidth="1"/>
    <col min="32" max="32" width="16.7109375" style="15" bestFit="1" customWidth="1"/>
    <col min="33" max="33" width="16.7109375" style="19" customWidth="1"/>
    <col min="34" max="16384" width="9.28125" style="15" customWidth="1"/>
  </cols>
  <sheetData>
    <row r="1" ht="17.25">
      <c r="A1" s="24" t="s">
        <v>26</v>
      </c>
    </row>
    <row r="2" spans="1:3" ht="13.5">
      <c r="A2" s="20" t="s">
        <v>24</v>
      </c>
      <c r="B2" s="20"/>
      <c r="C2" s="15"/>
    </row>
    <row r="3" spans="1:3" ht="13.5">
      <c r="A3" s="21" t="s">
        <v>25</v>
      </c>
      <c r="B3" s="21"/>
      <c r="C3" s="15"/>
    </row>
    <row r="5" ht="14.25" thickBot="1"/>
    <row r="6" spans="1:3" ht="14.25" thickBot="1">
      <c r="A6" s="25" t="s">
        <v>20</v>
      </c>
      <c r="B6" s="23">
        <v>1765</v>
      </c>
      <c r="C6" s="23" t="s">
        <v>30</v>
      </c>
    </row>
    <row r="7" spans="1:3" ht="13.5">
      <c r="A7" s="7" t="s">
        <v>17</v>
      </c>
      <c r="B7" s="8"/>
      <c r="C7" s="8"/>
    </row>
    <row r="8" spans="1:3" ht="13.5">
      <c r="A8" s="2" t="s">
        <v>0</v>
      </c>
      <c r="B8" s="9">
        <v>30.930868319108065</v>
      </c>
      <c r="C8" s="9">
        <v>35.1</v>
      </c>
    </row>
    <row r="9" spans="1:3" ht="13.5">
      <c r="A9" s="2" t="s">
        <v>1</v>
      </c>
      <c r="B9" s="9">
        <v>4.519550972156265</v>
      </c>
      <c r="C9" s="9">
        <v>4.3</v>
      </c>
    </row>
    <row r="10" spans="1:3" ht="13.5">
      <c r="A10" s="2" t="s">
        <v>2</v>
      </c>
      <c r="B10" s="9">
        <v>7.382542163646424</v>
      </c>
      <c r="C10" s="9">
        <v>8.8</v>
      </c>
    </row>
    <row r="11" spans="1:3" ht="13.5">
      <c r="A11" s="2" t="s">
        <v>4</v>
      </c>
      <c r="B11" s="9">
        <v>2.044462364802609</v>
      </c>
      <c r="C11" s="9">
        <v>3.2</v>
      </c>
    </row>
    <row r="12" spans="1:3" ht="13.5">
      <c r="A12" s="3" t="s">
        <v>3</v>
      </c>
      <c r="B12" s="10">
        <v>22.717041445599694</v>
      </c>
      <c r="C12" s="10"/>
    </row>
    <row r="13" spans="1:3" ht="14.25" thickBot="1">
      <c r="A13" s="1" t="s">
        <v>5</v>
      </c>
      <c r="B13" s="11">
        <f>100-(B9+B10+B11+B12)</f>
        <v>63.33640305379501</v>
      </c>
      <c r="C13" s="11"/>
    </row>
    <row r="14" spans="1:3" ht="13.5">
      <c r="A14" s="7" t="s">
        <v>21</v>
      </c>
      <c r="B14" s="8"/>
      <c r="C14" s="8"/>
    </row>
    <row r="15" spans="1:3" ht="13.5">
      <c r="A15" s="2" t="s">
        <v>11</v>
      </c>
      <c r="B15" s="9">
        <v>47.21216348098834</v>
      </c>
      <c r="C15" s="9">
        <v>45</v>
      </c>
    </row>
    <row r="16" spans="1:3" ht="13.5">
      <c r="A16" s="2" t="s">
        <v>12</v>
      </c>
      <c r="B16" s="9">
        <v>24.8047509385549</v>
      </c>
      <c r="C16" s="9">
        <v>28.1</v>
      </c>
    </row>
    <row r="17" spans="1:3" ht="13.5">
      <c r="A17" s="2" t="s">
        <v>13</v>
      </c>
      <c r="B17" s="9">
        <v>1.5416267922429414</v>
      </c>
      <c r="C17" s="9"/>
    </row>
    <row r="18" spans="1:3" ht="13.5">
      <c r="A18" s="3" t="s">
        <v>15</v>
      </c>
      <c r="B18" s="9">
        <v>0.2291650398275717</v>
      </c>
      <c r="C18" s="9"/>
    </row>
    <row r="19" spans="1:3" ht="13.5">
      <c r="A19" s="4" t="s">
        <v>14</v>
      </c>
      <c r="B19" s="12">
        <f>B17-B18</f>
        <v>1.3124617524153697</v>
      </c>
      <c r="C19" s="12">
        <v>2.6</v>
      </c>
    </row>
    <row r="20" spans="1:3" ht="14.25" thickBot="1">
      <c r="A20" s="6" t="s">
        <v>16</v>
      </c>
      <c r="B20" s="11">
        <f>100-(B15+B10+B11+B9)</f>
        <v>38.84128101840636</v>
      </c>
      <c r="C20" s="11">
        <f>100-(C15+C10+C11+C9)</f>
        <v>38.7</v>
      </c>
    </row>
    <row r="21" spans="1:3" ht="14.25" thickBot="1">
      <c r="A21" s="7" t="s">
        <v>22</v>
      </c>
      <c r="B21" s="8"/>
      <c r="C21" s="8"/>
    </row>
    <row r="22" spans="1:3" ht="13.5">
      <c r="A22" s="27" t="s">
        <v>28</v>
      </c>
      <c r="B22" s="31">
        <v>1.3</v>
      </c>
      <c r="C22" s="31">
        <v>1.3</v>
      </c>
    </row>
    <row r="23" spans="1:3" ht="13.5">
      <c r="A23" s="28" t="s">
        <v>27</v>
      </c>
      <c r="B23" s="31">
        <v>0.8</v>
      </c>
      <c r="C23" s="31">
        <v>0.8</v>
      </c>
    </row>
    <row r="24" spans="1:3" ht="13.5">
      <c r="A24" s="29" t="s">
        <v>9</v>
      </c>
      <c r="B24" s="12">
        <f>0.98*(100-((B15-1.3)+B11+B9+B10))*0.94</f>
        <v>36.97814807415593</v>
      </c>
      <c r="C24" s="12">
        <f>0.98*(100-((C15-1.3)+C11+C9+C10))*0.94</f>
        <v>36.848</v>
      </c>
    </row>
    <row r="25" spans="1:3" ht="13.5">
      <c r="A25" s="29" t="s">
        <v>6</v>
      </c>
      <c r="B25" s="12">
        <f>B10*(EXP(-1.2*(0.8/B10)))</f>
        <v>6.48233988363445</v>
      </c>
      <c r="C25" s="12">
        <f>C10*(EXP(-1.2*(0.8/C10)))</f>
        <v>7.890510322257865</v>
      </c>
    </row>
    <row r="26" spans="1:3" ht="13.5">
      <c r="A26" s="29" t="s">
        <v>7</v>
      </c>
      <c r="B26" s="12">
        <f>B11-1</f>
        <v>1.0444623648026088</v>
      </c>
      <c r="C26" s="12">
        <f>C11-1</f>
        <v>2.2</v>
      </c>
    </row>
    <row r="27" spans="1:3" ht="13.5">
      <c r="A27" s="29" t="s">
        <v>8</v>
      </c>
      <c r="B27" s="12">
        <f>B15-1.3</f>
        <v>45.91216348098834</v>
      </c>
      <c r="C27" s="12">
        <f>C15-1.3</f>
        <v>43.7</v>
      </c>
    </row>
    <row r="28" spans="1:3" ht="14.25" thickBot="1">
      <c r="A28" s="30" t="s">
        <v>10</v>
      </c>
      <c r="B28" s="12">
        <f>0.75*(B27-B19)*(1-((B19/B27)^0.667))</f>
        <v>30.32620658726827</v>
      </c>
      <c r="C28" s="12">
        <f>0.75*(C27-C19)*(1-((C19/C27)^0.667))</f>
        <v>26.131582482904918</v>
      </c>
    </row>
    <row r="29" spans="1:3" ht="13.5">
      <c r="A29" s="7" t="s">
        <v>23</v>
      </c>
      <c r="B29" s="13"/>
      <c r="C29" s="13"/>
    </row>
    <row r="30" spans="1:3" ht="13.5">
      <c r="A30" s="5" t="s">
        <v>18</v>
      </c>
      <c r="B30" s="12">
        <f>B24+B25+(B26*2.25)+B28-7</f>
        <v>69.13673486586453</v>
      </c>
      <c r="C30" s="12">
        <f>C24+C25+(C26*2.25)+C28-7</f>
        <v>68.82009280516279</v>
      </c>
    </row>
    <row r="31" spans="1:3" ht="13.5">
      <c r="A31" s="5" t="s">
        <v>31</v>
      </c>
      <c r="B31" s="12">
        <f>0.04409*B30</f>
        <v>3.048238640235967</v>
      </c>
      <c r="C31" s="12">
        <f>0.04409*C30</f>
        <v>3.034277891779627</v>
      </c>
    </row>
    <row r="32" spans="1:3" ht="13.5">
      <c r="A32" s="5" t="s">
        <v>29</v>
      </c>
      <c r="B32" s="12">
        <f>1.01*(B31*0.92)-0.45</f>
        <v>2.3824233445072602</v>
      </c>
      <c r="C32" s="12">
        <f>1.01*(C31*0.92)-0.45</f>
        <v>2.369451017041629</v>
      </c>
    </row>
    <row r="33" spans="1:3" ht="14.25" thickBot="1">
      <c r="A33" s="6" t="s">
        <v>19</v>
      </c>
      <c r="B33" s="11">
        <f>(0.0245*(B30*0.92)-0.12)*1000</f>
        <v>1438.3420038765867</v>
      </c>
      <c r="C33" s="11">
        <f>(0.0245*(C30*0.92)-0.12)*1000</f>
        <v>1431.2048918283695</v>
      </c>
    </row>
    <row r="34" spans="1:3" ht="13.5">
      <c r="A34" s="22"/>
      <c r="C34" s="15"/>
    </row>
    <row r="35" spans="1:3" ht="13.5">
      <c r="A35" s="5" t="s">
        <v>32</v>
      </c>
      <c r="B35" s="26">
        <f>B24/100*4.2+B28/100*4.2+B25/100*5.6+B26/100*9.4-0.3</f>
        <v>2.987973391554791</v>
      </c>
      <c r="C35" s="26">
        <f>C24/100*4.2+C28/100*4.2+C25/100*5.6+C26/100*9.4-0.3</f>
        <v>2.993811042328447</v>
      </c>
    </row>
    <row r="36" spans="1:3" ht="13.5">
      <c r="A36" s="5" t="s">
        <v>29</v>
      </c>
      <c r="B36" s="12">
        <f>1.01*(B35*0.92)-0.45</f>
        <v>2.326424875432712</v>
      </c>
      <c r="C36" s="12">
        <f>1.01*(C35*0.92)-0.45</f>
        <v>2.3318492205315926</v>
      </c>
    </row>
    <row r="37" ht="13.5">
      <c r="A37" s="22"/>
    </row>
    <row r="38" ht="13.5">
      <c r="A38" s="22"/>
    </row>
    <row r="39" ht="13.5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</sheetData>
  <sheetProtection/>
  <printOptions/>
  <pageMargins left="0.75" right="0.75" top="1" bottom="1" header="0.5" footer="0.5"/>
  <pageSetup horizontalDpi="300" verticalDpi="300" orientation="landscape" paperSize="9" scale="6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Scienze Animali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bailoni</dc:creator>
  <cp:keywords/>
  <dc:description/>
  <cp:lastModifiedBy>Bailoni</cp:lastModifiedBy>
  <cp:lastPrinted>2009-07-21T10:00:00Z</cp:lastPrinted>
  <dcterms:created xsi:type="dcterms:W3CDTF">2008-09-05T08:15:00Z</dcterms:created>
  <dcterms:modified xsi:type="dcterms:W3CDTF">2014-05-21T06:42:53Z</dcterms:modified>
  <cp:category/>
  <cp:version/>
  <cp:contentType/>
  <cp:contentStatus/>
</cp:coreProperties>
</file>